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6" documentId="13_ncr:1_{59D5B85A-3100-432D-8A4C-7D171B887285}" xr6:coauthVersionLast="47" xr6:coauthVersionMax="47" xr10:uidLastSave="{BA3AEB7F-97C1-4227-9091-3D7155538DD9}"/>
  <bookViews>
    <workbookView xWindow="-28920" yWindow="-120" windowWidth="29040" windowHeight="1584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07 A01 Pol" sheetId="12" r:id="rId4"/>
    <sheet name="22-002.07 E01 Pol" sheetId="13" r:id="rId5"/>
    <sheet name="22-002.07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'22-002.07 A01 Pol'!$1:$7</definedName>
    <definedName name="_xlnm.Print_Titles" localSheetId="4">'22-002.07 E01 Pol'!$1:$7</definedName>
    <definedName name="_xlnm.Print_Titles" localSheetId="5">'22-002.07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'22-002.07 A01 Pol'!$A$1:$X$217</definedName>
    <definedName name="_xlnm.Print_Area" localSheetId="4">'22-002.07 E01 Pol'!$A$1:$X$215</definedName>
    <definedName name="_xlnm.Print_Area" localSheetId="5">'22-002.07 O01 Pol'!$A$1:$X$27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G43" i="1"/>
  <c r="F43" i="1"/>
  <c r="G42" i="1"/>
  <c r="F42" i="1"/>
  <c r="G41" i="1"/>
  <c r="F41" i="1"/>
  <c r="G40" i="1"/>
  <c r="H40" i="1" s="1"/>
  <c r="I40" i="1" s="1"/>
  <c r="F40" i="1"/>
  <c r="G39" i="1"/>
  <c r="F39" i="1"/>
  <c r="G17" i="14"/>
  <c r="BA15" i="14"/>
  <c r="BA12" i="14"/>
  <c r="G8" i="14"/>
  <c r="G9" i="14"/>
  <c r="M9" i="14" s="1"/>
  <c r="M8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I11" i="14"/>
  <c r="K11" i="14"/>
  <c r="M11" i="14"/>
  <c r="O11" i="14"/>
  <c r="Q11" i="14"/>
  <c r="V11" i="14"/>
  <c r="K13" i="14"/>
  <c r="M13" i="14"/>
  <c r="V13" i="14"/>
  <c r="G14" i="14"/>
  <c r="G13" i="14" s="1"/>
  <c r="I14" i="14"/>
  <c r="I13" i="14" s="1"/>
  <c r="K14" i="14"/>
  <c r="M14" i="14"/>
  <c r="O14" i="14"/>
  <c r="O13" i="14" s="1"/>
  <c r="Q14" i="14"/>
  <c r="Q13" i="14" s="1"/>
  <c r="V14" i="14"/>
  <c r="AE17" i="14"/>
  <c r="AF17" i="14"/>
  <c r="G205" i="13"/>
  <c r="BA197" i="13"/>
  <c r="BA147" i="13"/>
  <c r="G9" i="13"/>
  <c r="M9" i="13" s="1"/>
  <c r="I9" i="13"/>
  <c r="I8" i="13" s="1"/>
  <c r="K9" i="13"/>
  <c r="O9" i="13"/>
  <c r="O8" i="13" s="1"/>
  <c r="Q9" i="13"/>
  <c r="Q8" i="13" s="1"/>
  <c r="V9" i="13"/>
  <c r="G14" i="13"/>
  <c r="M14" i="13" s="1"/>
  <c r="I14" i="13"/>
  <c r="K14" i="13"/>
  <c r="K8" i="13" s="1"/>
  <c r="O14" i="13"/>
  <c r="Q14" i="13"/>
  <c r="V14" i="13"/>
  <c r="V8" i="13" s="1"/>
  <c r="G22" i="13"/>
  <c r="I22" i="13"/>
  <c r="K22" i="13"/>
  <c r="M22" i="13"/>
  <c r="O22" i="13"/>
  <c r="Q22" i="13"/>
  <c r="V22" i="13"/>
  <c r="G31" i="13"/>
  <c r="M31" i="13" s="1"/>
  <c r="I31" i="13"/>
  <c r="K31" i="13"/>
  <c r="O31" i="13"/>
  <c r="Q31" i="13"/>
  <c r="V31" i="13"/>
  <c r="G40" i="13"/>
  <c r="M40" i="13" s="1"/>
  <c r="I40" i="13"/>
  <c r="K40" i="13"/>
  <c r="O40" i="13"/>
  <c r="Q40" i="13"/>
  <c r="V40" i="13"/>
  <c r="G44" i="13"/>
  <c r="M44" i="13" s="1"/>
  <c r="I44" i="13"/>
  <c r="K44" i="13"/>
  <c r="O44" i="13"/>
  <c r="Q44" i="13"/>
  <c r="V44" i="13"/>
  <c r="G58" i="13"/>
  <c r="I58" i="13"/>
  <c r="K58" i="13"/>
  <c r="M58" i="13"/>
  <c r="O58" i="13"/>
  <c r="Q58" i="13"/>
  <c r="V58" i="13"/>
  <c r="G65" i="13"/>
  <c r="G8" i="13" s="1"/>
  <c r="I65" i="13"/>
  <c r="K65" i="13"/>
  <c r="O65" i="13"/>
  <c r="Q65" i="13"/>
  <c r="V65" i="13"/>
  <c r="G70" i="13"/>
  <c r="M70" i="13" s="1"/>
  <c r="I70" i="13"/>
  <c r="K70" i="13"/>
  <c r="O70" i="13"/>
  <c r="Q70" i="13"/>
  <c r="V70" i="13"/>
  <c r="G74" i="13"/>
  <c r="M74" i="13" s="1"/>
  <c r="I74" i="13"/>
  <c r="K74" i="13"/>
  <c r="O74" i="13"/>
  <c r="Q74" i="13"/>
  <c r="V74" i="13"/>
  <c r="G86" i="13"/>
  <c r="I86" i="13"/>
  <c r="K86" i="13"/>
  <c r="M86" i="13"/>
  <c r="O86" i="13"/>
  <c r="Q86" i="13"/>
  <c r="V86" i="13"/>
  <c r="G95" i="13"/>
  <c r="M95" i="13" s="1"/>
  <c r="I95" i="13"/>
  <c r="K95" i="13"/>
  <c r="O95" i="13"/>
  <c r="Q95" i="13"/>
  <c r="V95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9" i="13"/>
  <c r="I109" i="13"/>
  <c r="K109" i="13"/>
  <c r="M109" i="13"/>
  <c r="O109" i="13"/>
  <c r="Q109" i="13"/>
  <c r="V109" i="13"/>
  <c r="G113" i="13"/>
  <c r="M113" i="13" s="1"/>
  <c r="I113" i="13"/>
  <c r="K113" i="13"/>
  <c r="O113" i="13"/>
  <c r="Q113" i="13"/>
  <c r="V113" i="13"/>
  <c r="G118" i="13"/>
  <c r="M118" i="13" s="1"/>
  <c r="I118" i="13"/>
  <c r="K118" i="13"/>
  <c r="O118" i="13"/>
  <c r="Q118" i="13"/>
  <c r="V118" i="13"/>
  <c r="G122" i="13"/>
  <c r="M122" i="13" s="1"/>
  <c r="I122" i="13"/>
  <c r="K122" i="13"/>
  <c r="O122" i="13"/>
  <c r="Q122" i="13"/>
  <c r="V122" i="13"/>
  <c r="G127" i="13"/>
  <c r="I127" i="13"/>
  <c r="K127" i="13"/>
  <c r="M127" i="13"/>
  <c r="O127" i="13"/>
  <c r="Q127" i="13"/>
  <c r="V127" i="13"/>
  <c r="G132" i="13"/>
  <c r="M132" i="13" s="1"/>
  <c r="I132" i="13"/>
  <c r="K132" i="13"/>
  <c r="O132" i="13"/>
  <c r="Q132" i="13"/>
  <c r="V132" i="13"/>
  <c r="G137" i="13"/>
  <c r="M137" i="13" s="1"/>
  <c r="I137" i="13"/>
  <c r="K137" i="13"/>
  <c r="O137" i="13"/>
  <c r="Q137" i="13"/>
  <c r="V137" i="13"/>
  <c r="G141" i="13"/>
  <c r="M141" i="13" s="1"/>
  <c r="I141" i="13"/>
  <c r="K141" i="13"/>
  <c r="O141" i="13"/>
  <c r="Q141" i="13"/>
  <c r="V141" i="13"/>
  <c r="K145" i="13"/>
  <c r="Q145" i="13"/>
  <c r="V145" i="13"/>
  <c r="G146" i="13"/>
  <c r="G145" i="13" s="1"/>
  <c r="I146" i="13"/>
  <c r="I145" i="13" s="1"/>
  <c r="K146" i="13"/>
  <c r="O146" i="13"/>
  <c r="O145" i="13" s="1"/>
  <c r="Q146" i="13"/>
  <c r="V146" i="13"/>
  <c r="G151" i="13"/>
  <c r="I151" i="13"/>
  <c r="G152" i="13"/>
  <c r="I152" i="13"/>
  <c r="K152" i="13"/>
  <c r="K151" i="13" s="1"/>
  <c r="M152" i="13"/>
  <c r="M151" i="13" s="1"/>
  <c r="O152" i="13"/>
  <c r="Q152" i="13"/>
  <c r="Q151" i="13" s="1"/>
  <c r="V152" i="13"/>
  <c r="V151" i="13" s="1"/>
  <c r="G156" i="13"/>
  <c r="I156" i="13"/>
  <c r="K156" i="13"/>
  <c r="M156" i="13"/>
  <c r="O156" i="13"/>
  <c r="Q156" i="13"/>
  <c r="V156" i="13"/>
  <c r="G160" i="13"/>
  <c r="I160" i="13"/>
  <c r="K160" i="13"/>
  <c r="M160" i="13"/>
  <c r="O160" i="13"/>
  <c r="O151" i="13" s="1"/>
  <c r="Q160" i="13"/>
  <c r="V160" i="13"/>
  <c r="G164" i="13"/>
  <c r="O164" i="13"/>
  <c r="Q164" i="13"/>
  <c r="G165" i="13"/>
  <c r="M165" i="13" s="1"/>
  <c r="M164" i="13" s="1"/>
  <c r="I165" i="13"/>
  <c r="I164" i="13" s="1"/>
  <c r="K165" i="13"/>
  <c r="K164" i="13" s="1"/>
  <c r="O165" i="13"/>
  <c r="Q165" i="13"/>
  <c r="V165" i="13"/>
  <c r="V164" i="13" s="1"/>
  <c r="G167" i="13"/>
  <c r="AF205" i="13" s="1"/>
  <c r="I167" i="13"/>
  <c r="I166" i="13" s="1"/>
  <c r="K167" i="13"/>
  <c r="O167" i="13"/>
  <c r="O166" i="13" s="1"/>
  <c r="Q167" i="13"/>
  <c r="V167" i="13"/>
  <c r="G168" i="13"/>
  <c r="M168" i="13" s="1"/>
  <c r="I168" i="13"/>
  <c r="K168" i="13"/>
  <c r="O168" i="13"/>
  <c r="Q168" i="13"/>
  <c r="Q166" i="13" s="1"/>
  <c r="V168" i="13"/>
  <c r="G169" i="13"/>
  <c r="I169" i="13"/>
  <c r="K169" i="13"/>
  <c r="K166" i="13" s="1"/>
  <c r="M169" i="13"/>
  <c r="O169" i="13"/>
  <c r="Q169" i="13"/>
  <c r="V169" i="13"/>
  <c r="G170" i="13"/>
  <c r="I170" i="13"/>
  <c r="K170" i="13"/>
  <c r="M170" i="13"/>
  <c r="O170" i="13"/>
  <c r="Q170" i="13"/>
  <c r="V170" i="13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M173" i="13" s="1"/>
  <c r="I173" i="13"/>
  <c r="K173" i="13"/>
  <c r="O173" i="13"/>
  <c r="Q173" i="13"/>
  <c r="V173" i="13"/>
  <c r="V166" i="13" s="1"/>
  <c r="G174" i="13"/>
  <c r="I174" i="13"/>
  <c r="K174" i="13"/>
  <c r="M174" i="13"/>
  <c r="O174" i="13"/>
  <c r="Q174" i="13"/>
  <c r="V174" i="13"/>
  <c r="G175" i="13"/>
  <c r="M175" i="13" s="1"/>
  <c r="I175" i="13"/>
  <c r="K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I178" i="13"/>
  <c r="K178" i="13"/>
  <c r="M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M181" i="13" s="1"/>
  <c r="I181" i="13"/>
  <c r="K181" i="13"/>
  <c r="O181" i="13"/>
  <c r="Q181" i="13"/>
  <c r="V181" i="13"/>
  <c r="G182" i="13"/>
  <c r="I182" i="13"/>
  <c r="K182" i="13"/>
  <c r="M182" i="13"/>
  <c r="O182" i="13"/>
  <c r="Q182" i="13"/>
  <c r="V182" i="13"/>
  <c r="G183" i="13"/>
  <c r="M183" i="13" s="1"/>
  <c r="I183" i="13"/>
  <c r="K183" i="13"/>
  <c r="O183" i="13"/>
  <c r="Q183" i="13"/>
  <c r="V183" i="13"/>
  <c r="G184" i="13"/>
  <c r="M184" i="13" s="1"/>
  <c r="I184" i="13"/>
  <c r="K184" i="13"/>
  <c r="O184" i="13"/>
  <c r="Q184" i="13"/>
  <c r="V184" i="13"/>
  <c r="G185" i="13"/>
  <c r="I185" i="13"/>
  <c r="K185" i="13"/>
  <c r="Q185" i="13"/>
  <c r="V185" i="13"/>
  <c r="G186" i="13"/>
  <c r="I186" i="13"/>
  <c r="K186" i="13"/>
  <c r="M186" i="13"/>
  <c r="M185" i="13" s="1"/>
  <c r="O186" i="13"/>
  <c r="O185" i="13" s="1"/>
  <c r="Q186" i="13"/>
  <c r="V186" i="13"/>
  <c r="O195" i="13"/>
  <c r="G196" i="13"/>
  <c r="M196" i="13" s="1"/>
  <c r="I196" i="13"/>
  <c r="I195" i="13" s="1"/>
  <c r="K196" i="13"/>
  <c r="O196" i="13"/>
  <c r="Q196" i="13"/>
  <c r="Q195" i="13" s="1"/>
  <c r="V196" i="13"/>
  <c r="V195" i="13" s="1"/>
  <c r="G198" i="13"/>
  <c r="M198" i="13" s="1"/>
  <c r="I198" i="13"/>
  <c r="K198" i="13"/>
  <c r="K195" i="13" s="1"/>
  <c r="O198" i="13"/>
  <c r="Q198" i="13"/>
  <c r="V198" i="13"/>
  <c r="G199" i="13"/>
  <c r="I199" i="13"/>
  <c r="K199" i="13"/>
  <c r="M199" i="13"/>
  <c r="O199" i="13"/>
  <c r="Q199" i="13"/>
  <c r="V199" i="13"/>
  <c r="G200" i="13"/>
  <c r="M200" i="13" s="1"/>
  <c r="I200" i="13"/>
  <c r="K200" i="13"/>
  <c r="O200" i="13"/>
  <c r="Q200" i="13"/>
  <c r="V200" i="13"/>
  <c r="G202" i="13"/>
  <c r="M202" i="13" s="1"/>
  <c r="I202" i="13"/>
  <c r="K202" i="13"/>
  <c r="O202" i="13"/>
  <c r="Q202" i="13"/>
  <c r="V202" i="13"/>
  <c r="G203" i="13"/>
  <c r="M203" i="13" s="1"/>
  <c r="I203" i="13"/>
  <c r="K203" i="13"/>
  <c r="O203" i="13"/>
  <c r="Q203" i="13"/>
  <c r="V203" i="13"/>
  <c r="AE205" i="13"/>
  <c r="G207" i="12"/>
  <c r="BA201" i="12"/>
  <c r="BA40" i="12"/>
  <c r="G9" i="12"/>
  <c r="I9" i="12"/>
  <c r="I8" i="12" s="1"/>
  <c r="K9" i="12"/>
  <c r="M9" i="12"/>
  <c r="O9" i="12"/>
  <c r="O8" i="12" s="1"/>
  <c r="Q9" i="12"/>
  <c r="Q8" i="12" s="1"/>
  <c r="V9" i="12"/>
  <c r="G15" i="12"/>
  <c r="G8" i="12" s="1"/>
  <c r="I15" i="12"/>
  <c r="K15" i="12"/>
  <c r="O15" i="12"/>
  <c r="Q15" i="12"/>
  <c r="V15" i="12"/>
  <c r="G25" i="12"/>
  <c r="I25" i="12"/>
  <c r="K25" i="12"/>
  <c r="M25" i="12"/>
  <c r="O25" i="12"/>
  <c r="Q25" i="12"/>
  <c r="V25" i="12"/>
  <c r="G29" i="12"/>
  <c r="M29" i="12" s="1"/>
  <c r="I29" i="12"/>
  <c r="K29" i="12"/>
  <c r="K8" i="12" s="1"/>
  <c r="O29" i="12"/>
  <c r="Q29" i="12"/>
  <c r="V29" i="12"/>
  <c r="V8" i="12" s="1"/>
  <c r="G33" i="12"/>
  <c r="I33" i="12"/>
  <c r="K33" i="12"/>
  <c r="M33" i="12"/>
  <c r="O33" i="12"/>
  <c r="Q33" i="12"/>
  <c r="V33" i="12"/>
  <c r="G39" i="12"/>
  <c r="M39" i="12" s="1"/>
  <c r="I39" i="12"/>
  <c r="K39" i="12"/>
  <c r="O39" i="12"/>
  <c r="Q39" i="12"/>
  <c r="V39" i="12"/>
  <c r="G46" i="12"/>
  <c r="M46" i="12" s="1"/>
  <c r="I46" i="12"/>
  <c r="K46" i="12"/>
  <c r="O46" i="12"/>
  <c r="Q46" i="12"/>
  <c r="V46" i="12"/>
  <c r="G50" i="12"/>
  <c r="M50" i="12" s="1"/>
  <c r="I50" i="12"/>
  <c r="K50" i="12"/>
  <c r="O50" i="12"/>
  <c r="Q50" i="12"/>
  <c r="V50" i="12"/>
  <c r="G55" i="12"/>
  <c r="I55" i="12"/>
  <c r="K55" i="12"/>
  <c r="M55" i="12"/>
  <c r="O55" i="12"/>
  <c r="Q55" i="12"/>
  <c r="V55" i="12"/>
  <c r="G59" i="12"/>
  <c r="M59" i="12" s="1"/>
  <c r="I59" i="12"/>
  <c r="K59" i="12"/>
  <c r="O59" i="12"/>
  <c r="Q59" i="12"/>
  <c r="V59" i="12"/>
  <c r="G64" i="12"/>
  <c r="I64" i="12"/>
  <c r="K64" i="12"/>
  <c r="M64" i="12"/>
  <c r="O64" i="12"/>
  <c r="Q64" i="12"/>
  <c r="V64" i="12"/>
  <c r="G73" i="12"/>
  <c r="M73" i="12" s="1"/>
  <c r="I73" i="12"/>
  <c r="K73" i="12"/>
  <c r="O73" i="12"/>
  <c r="Q73" i="12"/>
  <c r="V73" i="12"/>
  <c r="G77" i="12"/>
  <c r="I77" i="12"/>
  <c r="K77" i="12"/>
  <c r="M77" i="12"/>
  <c r="O77" i="12"/>
  <c r="Q77" i="12"/>
  <c r="V77" i="12"/>
  <c r="G83" i="12"/>
  <c r="M83" i="12" s="1"/>
  <c r="I83" i="12"/>
  <c r="K83" i="12"/>
  <c r="O83" i="12"/>
  <c r="Q83" i="12"/>
  <c r="V83" i="12"/>
  <c r="G87" i="12"/>
  <c r="I87" i="12"/>
  <c r="K87" i="12"/>
  <c r="M87" i="12"/>
  <c r="O87" i="12"/>
  <c r="Q87" i="12"/>
  <c r="V87" i="12"/>
  <c r="G91" i="12"/>
  <c r="M91" i="12" s="1"/>
  <c r="I91" i="12"/>
  <c r="K91" i="12"/>
  <c r="O91" i="12"/>
  <c r="Q91" i="12"/>
  <c r="V91" i="12"/>
  <c r="G95" i="12"/>
  <c r="I95" i="12"/>
  <c r="K95" i="12"/>
  <c r="M95" i="12"/>
  <c r="O95" i="12"/>
  <c r="Q95" i="12"/>
  <c r="V95" i="12"/>
  <c r="G100" i="12"/>
  <c r="M100" i="12" s="1"/>
  <c r="I100" i="12"/>
  <c r="K100" i="12"/>
  <c r="O100" i="12"/>
  <c r="Q100" i="12"/>
  <c r="V100" i="12"/>
  <c r="G104" i="12"/>
  <c r="I104" i="12"/>
  <c r="K104" i="12"/>
  <c r="M104" i="12"/>
  <c r="O104" i="12"/>
  <c r="Q104" i="12"/>
  <c r="V104" i="12"/>
  <c r="G109" i="12"/>
  <c r="M109" i="12" s="1"/>
  <c r="I109" i="12"/>
  <c r="K109" i="12"/>
  <c r="O109" i="12"/>
  <c r="Q109" i="12"/>
  <c r="V109" i="12"/>
  <c r="G115" i="12"/>
  <c r="G114" i="12" s="1"/>
  <c r="I115" i="12"/>
  <c r="I114" i="12" s="1"/>
  <c r="K115" i="12"/>
  <c r="O115" i="12"/>
  <c r="O114" i="12" s="1"/>
  <c r="Q115" i="12"/>
  <c r="V115" i="12"/>
  <c r="V114" i="12" s="1"/>
  <c r="G118" i="12"/>
  <c r="I118" i="12"/>
  <c r="K118" i="12"/>
  <c r="K114" i="12" s="1"/>
  <c r="M118" i="12"/>
  <c r="O118" i="12"/>
  <c r="Q118" i="12"/>
  <c r="Q114" i="12" s="1"/>
  <c r="V118" i="12"/>
  <c r="G124" i="12"/>
  <c r="I124" i="12"/>
  <c r="K124" i="12"/>
  <c r="M124" i="12"/>
  <c r="O124" i="12"/>
  <c r="Q124" i="12"/>
  <c r="V124" i="12"/>
  <c r="G129" i="12"/>
  <c r="I129" i="12"/>
  <c r="K129" i="12"/>
  <c r="M129" i="12"/>
  <c r="O129" i="12"/>
  <c r="Q129" i="12"/>
  <c r="V129" i="12"/>
  <c r="G134" i="12"/>
  <c r="M134" i="12" s="1"/>
  <c r="I134" i="12"/>
  <c r="K134" i="12"/>
  <c r="O134" i="12"/>
  <c r="Q134" i="12"/>
  <c r="V134" i="12"/>
  <c r="G141" i="12"/>
  <c r="M141" i="12" s="1"/>
  <c r="I141" i="12"/>
  <c r="K141" i="12"/>
  <c r="K140" i="12" s="1"/>
  <c r="O141" i="12"/>
  <c r="O140" i="12" s="1"/>
  <c r="Q141" i="12"/>
  <c r="V141" i="12"/>
  <c r="V140" i="12" s="1"/>
  <c r="G145" i="12"/>
  <c r="I145" i="12"/>
  <c r="K145" i="12"/>
  <c r="M145" i="12"/>
  <c r="O145" i="12"/>
  <c r="Q145" i="12"/>
  <c r="V145" i="12"/>
  <c r="G150" i="12"/>
  <c r="M150" i="12" s="1"/>
  <c r="I150" i="12"/>
  <c r="K150" i="12"/>
  <c r="O150" i="12"/>
  <c r="Q150" i="12"/>
  <c r="V150" i="12"/>
  <c r="G154" i="12"/>
  <c r="I154" i="12"/>
  <c r="I140" i="12" s="1"/>
  <c r="K154" i="12"/>
  <c r="M154" i="12"/>
  <c r="O154" i="12"/>
  <c r="Q154" i="12"/>
  <c r="Q140" i="12" s="1"/>
  <c r="V154" i="12"/>
  <c r="G159" i="12"/>
  <c r="I159" i="12"/>
  <c r="I158" i="12" s="1"/>
  <c r="K159" i="12"/>
  <c r="M159" i="12"/>
  <c r="O159" i="12"/>
  <c r="O158" i="12" s="1"/>
  <c r="Q159" i="12"/>
  <c r="V159" i="12"/>
  <c r="G162" i="12"/>
  <c r="G158" i="12" s="1"/>
  <c r="I162" i="12"/>
  <c r="K162" i="12"/>
  <c r="O162" i="12"/>
  <c r="Q162" i="12"/>
  <c r="V162" i="12"/>
  <c r="G167" i="12"/>
  <c r="M167" i="12" s="1"/>
  <c r="I167" i="12"/>
  <c r="K167" i="12"/>
  <c r="O167" i="12"/>
  <c r="Q167" i="12"/>
  <c r="Q158" i="12" s="1"/>
  <c r="V167" i="12"/>
  <c r="G170" i="12"/>
  <c r="M170" i="12" s="1"/>
  <c r="I170" i="12"/>
  <c r="K170" i="12"/>
  <c r="K158" i="12" s="1"/>
  <c r="O170" i="12"/>
  <c r="Q170" i="12"/>
  <c r="V170" i="12"/>
  <c r="V158" i="12" s="1"/>
  <c r="G173" i="12"/>
  <c r="I173" i="12"/>
  <c r="K173" i="12"/>
  <c r="M173" i="12"/>
  <c r="O173" i="12"/>
  <c r="Q173" i="12"/>
  <c r="V173" i="12"/>
  <c r="G176" i="12"/>
  <c r="M176" i="12" s="1"/>
  <c r="I176" i="12"/>
  <c r="K176" i="12"/>
  <c r="O176" i="12"/>
  <c r="Q176" i="12"/>
  <c r="V176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6" i="12"/>
  <c r="I186" i="12"/>
  <c r="K186" i="12"/>
  <c r="M186" i="12"/>
  <c r="O186" i="12"/>
  <c r="Q186" i="12"/>
  <c r="V186" i="12"/>
  <c r="G190" i="12"/>
  <c r="M190" i="12" s="1"/>
  <c r="I190" i="12"/>
  <c r="K190" i="12"/>
  <c r="O190" i="12"/>
  <c r="Q190" i="12"/>
  <c r="V190" i="12"/>
  <c r="G193" i="12"/>
  <c r="M193" i="12" s="1"/>
  <c r="I193" i="12"/>
  <c r="K193" i="12"/>
  <c r="O193" i="12"/>
  <c r="Q193" i="12"/>
  <c r="V193" i="12"/>
  <c r="G196" i="12"/>
  <c r="M196" i="12" s="1"/>
  <c r="I196" i="12"/>
  <c r="K196" i="12"/>
  <c r="O196" i="12"/>
  <c r="Q196" i="12"/>
  <c r="V196" i="12"/>
  <c r="K199" i="12"/>
  <c r="Q199" i="12"/>
  <c r="G200" i="12"/>
  <c r="G199" i="12" s="1"/>
  <c r="I200" i="12"/>
  <c r="I199" i="12" s="1"/>
  <c r="K200" i="12"/>
  <c r="O200" i="12"/>
  <c r="O199" i="12" s="1"/>
  <c r="Q200" i="12"/>
  <c r="V200" i="12"/>
  <c r="V199" i="12" s="1"/>
  <c r="I204" i="12"/>
  <c r="O204" i="12"/>
  <c r="Q204" i="12"/>
  <c r="G205" i="12"/>
  <c r="G204" i="12" s="1"/>
  <c r="I205" i="12"/>
  <c r="K205" i="12"/>
  <c r="K204" i="12" s="1"/>
  <c r="O205" i="12"/>
  <c r="Q205" i="12"/>
  <c r="V205" i="12"/>
  <c r="V204" i="12" s="1"/>
  <c r="AE207" i="12"/>
  <c r="AF207" i="12"/>
  <c r="I20" i="1"/>
  <c r="I19" i="1"/>
  <c r="I18" i="1"/>
  <c r="I17" i="1"/>
  <c r="AZ55" i="1"/>
  <c r="AZ53" i="1"/>
  <c r="AZ51" i="1"/>
  <c r="AZ49" i="1"/>
  <c r="AZ47" i="1"/>
  <c r="F44" i="1"/>
  <c r="G44" i="1"/>
  <c r="G25" i="1" s="1"/>
  <c r="A25" i="1" s="1"/>
  <c r="H43" i="1"/>
  <c r="I43" i="1" s="1"/>
  <c r="H42" i="1"/>
  <c r="I42" i="1" s="1"/>
  <c r="H41" i="1"/>
  <c r="I41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3" i="1"/>
  <c r="J72" i="1" s="1"/>
  <c r="A26" i="1"/>
  <c r="G26" i="1"/>
  <c r="G28" i="1"/>
  <c r="G23" i="1"/>
  <c r="M195" i="13"/>
  <c r="G195" i="13"/>
  <c r="M146" i="13"/>
  <c r="M145" i="13" s="1"/>
  <c r="M65" i="13"/>
  <c r="M8" i="13" s="1"/>
  <c r="M167" i="13"/>
  <c r="M166" i="13" s="1"/>
  <c r="G166" i="13"/>
  <c r="M140" i="12"/>
  <c r="G140" i="12"/>
  <c r="M115" i="12"/>
  <c r="M114" i="12" s="1"/>
  <c r="M200" i="12"/>
  <c r="M199" i="12" s="1"/>
  <c r="M205" i="12"/>
  <c r="M204" i="12" s="1"/>
  <c r="M162" i="12"/>
  <c r="M158" i="12" s="1"/>
  <c r="M15" i="12"/>
  <c r="M8" i="12" s="1"/>
  <c r="I39" i="1"/>
  <c r="I44" i="1" s="1"/>
  <c r="J69" i="1" l="1"/>
  <c r="J61" i="1"/>
  <c r="J68" i="1"/>
  <c r="J64" i="1"/>
  <c r="J71" i="1"/>
  <c r="J70" i="1"/>
  <c r="J67" i="1"/>
  <c r="J66" i="1"/>
  <c r="J63" i="1"/>
  <c r="J62" i="1"/>
  <c r="J65" i="1"/>
  <c r="A23" i="1"/>
  <c r="J42" i="1"/>
  <c r="J41" i="1"/>
  <c r="J39" i="1"/>
  <c r="J44" i="1" s="1"/>
  <c r="J43" i="1"/>
  <c r="J40" i="1"/>
  <c r="J73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1C17B400-A28E-4457-99AC-11214406263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5B3195C-D114-42CB-922A-5C9F247F1BA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DC7A0495-9378-4415-8DEB-D53188B7ED0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DCD1E0F-E758-4D64-83D6-D7BD11600E9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C613305C-39BB-47C7-95F3-8B758372A7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3E563FE-DF4D-4F5B-B34C-CBA6E05DB3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<sst xmlns="http://schemas.openxmlformats.org/spreadsheetml/2006/main" count="1585" uniqueCount="424">
  <si>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</si>
  <si>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</si>
  <si>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</si>
  <si>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</si>
  <si>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</si>
  <si>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22-002</t>
  </si>
  <si>
    <t>Nabíjecí stanice TEPLÁRNY BRNO, a.s.</t>
  </si>
  <si>
    <t>Objednatel: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</si>
  <si>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</si>
  <si>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</si>
  <si>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</si>
  <si>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</si>
  <si>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</si>
  <si>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</si>
  <si>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</si>
  <si>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</si>
  <si>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</si>
  <si>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</si>
  <si>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</si>
  <si>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</si>
  <si>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</si>
  <si>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</si>
  <si>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</si>
  <si>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</si>
  <si>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</si>
  <si>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</si>
  <si>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</si>
  <si>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</si>
  <si>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</si>
  <si>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</si>
  <si>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</si>
  <si>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</si>
  <si>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</si>
  <si>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</si>
  <si>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</si>
  <si>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</si>
  <si>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</si>
  <si>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</si>
  <si>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</si>
  <si>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</si>
  <si>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</si>
  <si>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</si>
  <si>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</si>
  <si>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22-002.07</t>
  </si>
  <si>
    <t>01 NAB AC Kraví Hora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</si>
  <si>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</si>
  <si>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</si>
  <si>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</si>
  <si>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</si>
  <si>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</si>
  <si>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</si>
  <si>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</si>
  <si>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</si>
  <si>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</si>
  <si>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</si>
  <si>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</si>
  <si>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</si>
  <si>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</si>
  <si>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</si>
  <si>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</si>
  <si>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</si>
  <si>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</si>
  <si>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1.2</t>
  </si>
  <si>
    <t>Zemní práce - protlak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</si>
  <si>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</si>
  <si>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</si>
  <si>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</si>
  <si>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</si>
  <si>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</si>
  <si>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</si>
  <si>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</si>
  <si>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</si>
  <si>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</si>
  <si>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</si>
  <si>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</si>
  <si>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</si>
  <si>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</si>
  <si>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</si>
  <si>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</si>
  <si>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</si>
  <si>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</si>
  <si>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</si>
  <si>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</si>
  <si>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</si>
  <si>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</si>
  <si>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</si>
  <si>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</si>
  <si>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</si>
  <si>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</si>
  <si>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</si>
  <si>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</si>
  <si>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</si>
  <si>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</si>
  <si>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</si>
  <si>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</si>
  <si>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</si>
  <si>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</si>
  <si>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</si>
  <si>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</si>
  <si>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</si>
  <si>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</si>
  <si>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</si>
  <si>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</si>
  <si>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</si>
  <si>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</si>
  <si>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</si>
  <si>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</si>
  <si>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</si>
  <si>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</si>
  <si>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</si>
  <si>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</si>
  <si>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</si>
  <si>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</si>
  <si>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</si>
  <si>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</si>
  <si>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</si>
  <si>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</si>
  <si>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</si>
  <si>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</si>
  <si>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</si>
  <si>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</si>
  <si>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</si>
  <si>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Plocha NS : 1,0*1,2*0,1</t>
  </si>
  <si>
    <t>značka : 0,3*0,3*0,1</t>
  </si>
  <si>
    <t>Mezisoučet</t>
  </si>
  <si>
    <t>Koeficient okolí: 0,1</t>
  </si>
  <si>
    <t>139601103R00</t>
  </si>
  <si>
    <t>Ruční výkop jam, rýh a šachet v hornině tř. 4</t>
  </si>
  <si>
    <t>Plocha NS : (1,0*1,2)*(0,23-0,1)</t>
  </si>
  <si>
    <t xml:space="preserve">Základ NS : </t>
  </si>
  <si>
    <t>základ stanice : (0,5*0,6*0,67)</t>
  </si>
  <si>
    <t>zemění pod stanicí : (0,5*0,6*0,1)</t>
  </si>
  <si>
    <t>základ pro značku : 0,3*0,3*0,8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</si>
  <si>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</si>
  <si>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</si>
  <si>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</si>
  <si>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</si>
  <si>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0,45900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</si>
  <si>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</si>
  <si>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</si>
  <si>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</si>
  <si>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</si>
  <si>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</si>
  <si>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0,14190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</si>
  <si>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</si>
  <si>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</si>
  <si>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</si>
  <si>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</si>
  <si>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</si>
  <si>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</si>
  <si>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</si>
  <si>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</si>
  <si>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</si>
  <si>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0,45900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</si>
  <si>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</si>
  <si>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</si>
  <si>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</si>
  <si>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</si>
  <si>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</si>
  <si>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</si>
  <si>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</si>
  <si>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</si>
  <si>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</si>
  <si>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</si>
  <si>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</si>
  <si>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</si>
  <si>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</si>
  <si>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</si>
  <si>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</si>
  <si>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</si>
  <si>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</si>
  <si>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</si>
  <si>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</si>
  <si>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</si>
  <si>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</si>
  <si>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</si>
  <si>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1,0*1,2</t>
  </si>
  <si>
    <t>181301101R00</t>
  </si>
  <si>
    <t>Rozprostření ornice, rovina, tl. do 10 cm do 500m2</t>
  </si>
  <si>
    <t>značka : 0,3*0,3</t>
  </si>
  <si>
    <t>182001111R00</t>
  </si>
  <si>
    <t>Plošná úprava terénu, nerovnosti do 10 cm v rovině</t>
  </si>
  <si>
    <t xml:space="preserve">finální úpravy terénu : </t>
  </si>
  <si>
    <t>Odkaz na mn. položky pořadí 13 : 1,41900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</si>
  <si>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</si>
  <si>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</si>
  <si>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</si>
  <si>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</si>
  <si>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</si>
  <si>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</si>
  <si>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</si>
  <si>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</si>
  <si>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</si>
  <si>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1,41900*0,03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</si>
  <si>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</si>
  <si>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</si>
  <si>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</si>
  <si>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</si>
  <si>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</si>
  <si>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1,41933*0,015</t>
  </si>
  <si>
    <t>184851111R00</t>
  </si>
  <si>
    <t>Hnojení roztokem hnojiva v rovině</t>
  </si>
  <si>
    <t xml:space="preserve">2l na 1m2 : </t>
  </si>
  <si>
    <t>Odkaz na mn. položky pořadí 13 : 1,42000*0,002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</si>
  <si>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</si>
  <si>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</si>
  <si>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</si>
  <si>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</si>
  <si>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</si>
  <si>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</si>
  <si>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</si>
  <si>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</si>
  <si>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</si>
  <si>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</si>
  <si>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</si>
  <si>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</si>
  <si>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</si>
  <si>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</si>
  <si>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</si>
  <si>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</si>
  <si>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</si>
  <si>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</si>
  <si>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</si>
  <si>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275313511R00</t>
  </si>
  <si>
    <t>Beton základových patek prostý C 12/15</t>
  </si>
  <si>
    <t>Koeficient základ značky bez bednění: 0,2</t>
  </si>
  <si>
    <t>596215021R00</t>
  </si>
  <si>
    <t>Kladení zámkové dlažby tl. 4 cm do drtě tl. 4 cm</t>
  </si>
  <si>
    <t>Plocha NS : 1,0*0,9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</si>
  <si>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</si>
  <si>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</si>
  <si>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</si>
  <si>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</si>
  <si>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</si>
  <si>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</si>
  <si>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</si>
  <si>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</si>
  <si>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1,0+0,9+1,0</t>
  </si>
  <si>
    <t>- NS : -1*0,6+0,5+0,5</t>
  </si>
  <si>
    <t>917762111RT5</t>
  </si>
  <si>
    <t>Osazení ležat. obrub. bet. s opěrou,lože z C 12/15 včetně obrubníku ABO 10 100/10/25</t>
  </si>
  <si>
    <t>okapní chodník : 1,0+1,0+1,0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</si>
  <si>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</si>
  <si>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</si>
  <si>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</si>
  <si>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</si>
  <si>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30 : 3,00000*0,1</t>
  </si>
  <si>
    <t>915791111R00</t>
  </si>
  <si>
    <t>Předznačení pro značení dělicí čáry,vodicí proužky</t>
  </si>
  <si>
    <t>dělící čáry : 2,0*2</t>
  </si>
  <si>
    <t>915711111R00</t>
  </si>
  <si>
    <t>Vodorovné značení dělicích čar 12 cm střík.barvou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</si>
  <si>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</si>
  <si>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</si>
  <si>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</si>
  <si>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</si>
  <si>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</si>
  <si>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914001121RT6</t>
  </si>
  <si>
    <t>Osaz.svislé dopr.značky a sloupku, Al patky</t>
  </si>
  <si>
    <t>Nová značka : 1</t>
  </si>
  <si>
    <t>404459504R</t>
  </si>
  <si>
    <t>Sloupek Fe pr.60 pozinkovaný, l= 3500 mm</t>
  </si>
  <si>
    <t>POL3_1</t>
  </si>
  <si>
    <t>OPATŘIT VÍČKEM A SYSTÉMOVÝMI OBJÍMKAMI</t>
  </si>
  <si>
    <t>404459518R</t>
  </si>
  <si>
    <t>Patka kotevní kompletní čtyřkotevní včetně závitové tyče</t>
  </si>
  <si>
    <t>KOTEVNÍ PATKA 170 x 170 mm + 4x ZÁVITOVÁ TYČ M14x300 mm</t>
  </si>
  <si>
    <t>914001125R00</t>
  </si>
  <si>
    <t>Osazení svislé dopr.značky na sloupek nebo konzolu</t>
  </si>
  <si>
    <t>Nová značka : 2</t>
  </si>
  <si>
    <t>40445139.AR</t>
  </si>
  <si>
    <t>Značka dopr info IJ 4c-15, 500/700 fól1, EG 7 letá</t>
  </si>
  <si>
    <t>40445159.AR</t>
  </si>
  <si>
    <t>Značka dopr dodat E 8d-e 500/150 fól 1, EG 7 letá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</si>
  <si>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</si>
  <si>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</si>
  <si>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</si>
  <si>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11,5*2,5</t>
  </si>
  <si>
    <t>998223011R00</t>
  </si>
  <si>
    <t>Přesun hmot, pozemní komunikace, kryt dlážděný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</si>
  <si>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</si>
  <si>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</si>
  <si>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</si>
  <si>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</si>
  <si>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</si>
  <si>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</si>
  <si>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</si>
  <si>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6,4+2,6+15,8 = 24,8 m : </t>
  </si>
  <si>
    <t>24,8*0,35*0,1</t>
  </si>
  <si>
    <t>24,4*0,35*0,9</t>
  </si>
  <si>
    <t xml:space="preserve">trasa pod chodníkem : </t>
  </si>
  <si>
    <t xml:space="preserve">délka = 1,4 m : </t>
  </si>
  <si>
    <t>1,4*0,35*0,9</t>
  </si>
  <si>
    <t>Odkaz na mn. položky pořadí 2 : 8,12700</t>
  </si>
  <si>
    <t xml:space="preserve">Mezideponie -&gt; zásyp : </t>
  </si>
  <si>
    <t>Odkaz na mn. položky pořadí 6 : 9,26800</t>
  </si>
  <si>
    <t xml:space="preserve">- odvoz : </t>
  </si>
  <si>
    <t>Odkaz na mn. položky pořadí 7 : 2,29250*-1</t>
  </si>
  <si>
    <t>24,8*0,35*(1,0-0,25)</t>
  </si>
  <si>
    <t>1,4*0,35*(1,2-0,25)</t>
  </si>
  <si>
    <t xml:space="preserve">Kamenivo/písek : </t>
  </si>
  <si>
    <t xml:space="preserve">tl. 250mm : </t>
  </si>
  <si>
    <t xml:space="preserve">délka = 24,8+1,4 m : </t>
  </si>
  <si>
    <t>0,35*0,25*(1,4+24,8)</t>
  </si>
  <si>
    <t xml:space="preserve">odvoz = objem kameniva : </t>
  </si>
  <si>
    <t>Odkaz na mn. položky pořadí 7 : 2,29250</t>
  </si>
  <si>
    <t>583317004R</t>
  </si>
  <si>
    <t>Kamenivo těžené frakce  0/32 B Jihomor. kraj</t>
  </si>
  <si>
    <t xml:space="preserve">  trasa v zemině : </t>
  </si>
  <si>
    <t xml:space="preserve">  Kamenivo/písek : </t>
  </si>
  <si>
    <t xml:space="preserve">  tl. 250mm : </t>
  </si>
  <si>
    <t xml:space="preserve">  délka = 24,8+1,4 m : </t>
  </si>
  <si>
    <t xml:space="preserve">  0,35*0,25*(1,4+24,8)</t>
  </si>
  <si>
    <t>2,2925*1800*0,001</t>
  </si>
  <si>
    <t>24,4*0,35</t>
  </si>
  <si>
    <t>1,4*0,35</t>
  </si>
  <si>
    <t/>
  </si>
  <si>
    <t>Odkaz na mn. položky pořadí 12 : 9,39400</t>
  </si>
  <si>
    <t>Odkaz na mn. položky pořadí 15 : 9,39400*0,03</t>
  </si>
  <si>
    <t>Odkaz na mn. položky pořadí 12 : 9,39400*0,015</t>
  </si>
  <si>
    <t>Odkaz na mn. položky pořadí 12 : 9,39500*0,002</t>
  </si>
  <si>
    <t>113106231R00</t>
  </si>
  <si>
    <t>Rozebrání dlažeb ze zámkové dlažby v kamenivu</t>
  </si>
  <si>
    <t>1,4*0,50</t>
  </si>
  <si>
    <t>113107520R00</t>
  </si>
  <si>
    <t>Odstranění podkladu pl. 50 m2,kam.drcené tl.20 cm</t>
  </si>
  <si>
    <t xml:space="preserve">pro výkop : </t>
  </si>
  <si>
    <t>Odkaz na mn. položky pořadí 20 : 0,70000</t>
  </si>
  <si>
    <t>113107320R00</t>
  </si>
  <si>
    <t>Odstranění podkladu pl. 50 m2,kam.těžené tl.20 cm</t>
  </si>
  <si>
    <t>141733OA0</t>
  </si>
  <si>
    <t>PROTLAČOVÁNÍ POTRUBÍ Z PLAST HMOT DN DO 150MM</t>
  </si>
  <si>
    <t>M</t>
  </si>
  <si>
    <t>Indiv</t>
  </si>
  <si>
    <t>Agregovaná položka</t>
  </si>
  <si>
    <t>POL2_</t>
  </si>
  <si>
    <t>položka zahrnuje dodávku protlačovaného potrubí a veškeré pomocné práce (startovací zařízení, startovací a cílová jáma, opěrné a vodící bloky a pod.)</t>
  </si>
  <si>
    <t xml:space="preserve">protlak pod komunikací : </t>
  </si>
  <si>
    <t>KOORDINAČNÍ SITUAČNÍ VÝKRES : 10</t>
  </si>
  <si>
    <t>596215040R00</t>
  </si>
  <si>
    <t>Kladení zámkové dlažby tl. 8 cm do drtě tl. 4 cm</t>
  </si>
  <si>
    <t xml:space="preserve">zpětné položení zámkové dlažby : </t>
  </si>
  <si>
    <t>564261111R00</t>
  </si>
  <si>
    <t>Podklad ze štěrkopísku po zhutnění tloušťky 20 cm</t>
  </si>
  <si>
    <t>564861111R00</t>
  </si>
  <si>
    <t>Podklad ze štěrkodrti po zhutnění tloušťky 20 cm</t>
  </si>
  <si>
    <t>Přesun hmot, pozemní komunikace</t>
  </si>
  <si>
    <t>M21000000x01</t>
  </si>
  <si>
    <t>Kabel CYKY 5x16 mm, včetně dodávky a montáže</t>
  </si>
  <si>
    <t>Vlastní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</si>
  <si>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</si>
  <si>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</si>
  <si>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</si>
  <si>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</si>
  <si>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</si>
  <si>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</si>
  <si>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Uložení kabeláže v trafostanici, včetně prostupu a montáže</t>
  </si>
  <si>
    <t>ks</t>
  </si>
  <si>
    <t>M21000000x05</t>
  </si>
  <si>
    <t>Ukončení a zapojení vodiče ve svorce</t>
  </si>
  <si>
    <t>M21000000x06</t>
  </si>
  <si>
    <t>Rozpojovací skříň SR522 dle projektové dokumentace, pilíř, včetně pojistkové sady, včetně dodávky a montáže</t>
  </si>
  <si>
    <t>POL3_0</t>
  </si>
  <si>
    <t>M21000000x07</t>
  </si>
  <si>
    <t>Vystrojený elektroměrový rozváděč dle projektové dokumentace, pilíř, jištění 3x63 A/B, E.GD</t>
  </si>
  <si>
    <t>M21000000x08</t>
  </si>
  <si>
    <t>PVC chránička prům. 110 mm, včetně montáže</t>
  </si>
  <si>
    <t>M21000000x09</t>
  </si>
  <si>
    <t>PVC chránička prům. 63 mm, včetně montáže</t>
  </si>
  <si>
    <t>M21000000x10</t>
  </si>
  <si>
    <t>FeZn 30x4, včetně montáže</t>
  </si>
  <si>
    <t>M21000000x11</t>
  </si>
  <si>
    <t>FeZn 10 (0,62 kg/m), včetně montáže</t>
  </si>
  <si>
    <t>M21000000x12</t>
  </si>
  <si>
    <t>Spojovací svorka pásek-drát, včetně montáže</t>
  </si>
  <si>
    <t>M21000000x13</t>
  </si>
  <si>
    <t>Gumo-asfaltový sprej</t>
  </si>
  <si>
    <t>M21000000x14</t>
  </si>
  <si>
    <t>Revize</t>
  </si>
  <si>
    <t>kpl</t>
  </si>
  <si>
    <t>M21000000x15</t>
  </si>
  <si>
    <t>Úklid</t>
  </si>
  <si>
    <t>M21000000x16</t>
  </si>
  <si>
    <t>Podružný elektroinstalační materiál</t>
  </si>
  <si>
    <t>M21000000x17</t>
  </si>
  <si>
    <t>Mimostaveništní doprava, přesun hmot a PPV</t>
  </si>
  <si>
    <t>R-položka</t>
  </si>
  <si>
    <t>POL12_0</t>
  </si>
  <si>
    <t>M21000000x18</t>
  </si>
  <si>
    <t>Prostup do objektu (dle PD)</t>
  </si>
  <si>
    <t>460490012RT1</t>
  </si>
  <si>
    <t>Fólie výstražná z PVC, šířka 33 cm dodávka + montáž</t>
  </si>
  <si>
    <t>24,4</t>
  </si>
  <si>
    <t>1,4</t>
  </si>
  <si>
    <t>Koeficient spád: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</si>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</sst>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/>
    </xf>
    <xf numFmtId="0" fontId="7" fillId="0" borderId="22" xfId="0" applyFont="1" applyBorder="1"/>
    <xf numFmtId="0" fontId="7" fillId="3" borderId="26" xfId="0" applyFont="1" applyFill="1" applyBorder="1" applyAlignment="1">
      <alignment vertical="center"/>
    </xf>
    <xf numFmtId="0" fontId="7" fillId="3" borderId="26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vertical="center" wrapText="1"/>
    </xf>
    <xf numFmtId="3" fontId="7" fillId="3" borderId="29" xfId="0" applyNumberFormat="1" applyFont="1" applyFill="1" applyBorder="1" applyAlignment="1">
      <alignment vertical="center"/>
    </xf>
    <xf numFmtId="4" fontId="7" fillId="3" borderId="29" xfId="0" applyNumberFormat="1" applyFont="1" applyFill="1" applyBorder="1" applyAlignment="1">
      <alignment horizontal="center" vertical="center"/>
    </xf>
    <xf numFmtId="4" fontId="7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4" fontId="17" fillId="0" borderId="0" xfId="0" applyNumberFormat="1" applyFont="1" applyAlignment="1">
      <alignment vertical="top" shrinkToFi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164" fontId="20" fillId="0" borderId="0" xfId="0" applyNumberFormat="1" applyFont="1" applyAlignment="1">
      <alignment horizontal="center" vertical="top" wrapText="1" shrinkToFit="1"/>
    </xf>
    <xf numFmtId="164" fontId="20" fillId="0" borderId="0" xfId="0" applyNumberFormat="1" applyFont="1" applyAlignment="1">
      <alignment vertical="top" wrapText="1" shrinkToFit="1"/>
    </xf>
    <xf numFmtId="164" fontId="22" fillId="0" borderId="0" xfId="0" applyNumberFormat="1" applyFont="1" applyAlignment="1">
      <alignment horizontal="center" vertical="top" wrapText="1" shrinkToFit="1"/>
    </xf>
    <xf numFmtId="164" fontId="22" fillId="0" borderId="0" xfId="0" applyNumberFormat="1" applyFont="1" applyAlignment="1">
      <alignment vertical="top" wrapText="1" shrinkToFit="1"/>
    </xf>
    <xf numFmtId="164" fontId="23" fillId="0" borderId="0" xfId="0" applyNumberFormat="1" applyFont="1" applyAlignment="1">
      <alignment horizontal="center" vertical="top" wrapText="1" shrinkToFit="1"/>
    </xf>
    <xf numFmtId="164" fontId="23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5" xfId="0" applyFont="1" applyFill="1" applyBorder="1" applyAlignment="1">
      <alignment vertical="top"/>
    </xf>
    <xf numFmtId="49" fontId="8" fillId="3" borderId="16" xfId="0" applyNumberFormat="1" applyFont="1" applyFill="1" applyBorder="1" applyAlignment="1">
      <alignment vertical="top"/>
    </xf>
    <xf numFmtId="0" fontId="8" fillId="3" borderId="16" xfId="0" applyFont="1" applyFill="1" applyBorder="1" applyAlignment="1">
      <alignment horizontal="center" vertical="top" shrinkToFit="1"/>
    </xf>
    <xf numFmtId="164" fontId="8" fillId="3" borderId="16" xfId="0" applyNumberFormat="1" applyFont="1" applyFill="1" applyBorder="1" applyAlignment="1">
      <alignment vertical="top" shrinkToFit="1"/>
    </xf>
    <xf numFmtId="4" fontId="8" fillId="3" borderId="16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4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24" fillId="0" borderId="0" xfId="0" applyFont="1" applyAlignment="1">
      <alignment wrapText="1"/>
    </xf>
    <xf numFmtId="49" fontId="8" fillId="3" borderId="16" xfId="0" applyNumberFormat="1" applyFont="1" applyFill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Alignment="1">
      <alignment horizontal="left" vertical="top" wrapText="1"/>
    </xf>
    <xf numFmtId="164" fontId="19" fillId="0" borderId="0" xfId="0" quotePrefix="1" applyNumberFormat="1" applyFont="1" applyAlignment="1">
      <alignment horizontal="left" vertical="top" wrapText="1"/>
    </xf>
    <xf numFmtId="164" fontId="20" fillId="0" borderId="0" xfId="0" quotePrefix="1" applyNumberFormat="1" applyFont="1" applyAlignment="1">
      <alignment horizontal="left" vertical="top" wrapText="1"/>
    </xf>
    <xf numFmtId="164" fontId="22" fillId="0" borderId="0" xfId="0" applyNumberFormat="1" applyFont="1" applyAlignment="1">
      <alignment horizontal="left" vertical="top" wrapText="1"/>
    </xf>
    <xf numFmtId="164" fontId="22" fillId="0" borderId="0" xfId="0" quotePrefix="1" applyNumberFormat="1" applyFont="1" applyAlignment="1">
      <alignment horizontal="left" vertical="top" wrapText="1"/>
    </xf>
    <xf numFmtId="164" fontId="23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4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17" fillId="0" borderId="35" xfId="0" applyNumberFormat="1" applyFont="1" applyBorder="1" applyAlignment="1">
      <alignment horizontal="left" vertical="top" wrapText="1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8" fillId="0" borderId="26" xfId="0" applyNumberFormat="1" applyFont="1" applyBorder="1" applyAlignment="1">
      <alignment vertical="center"/>
    </xf>
    <xf numFmtId="4" fontId="8" fillId="0" borderId="29" xfId="0" applyNumberFormat="1" applyFont="1" applyBorder="1" applyAlignment="1">
      <alignment vertical="center" wrapText="1" shrinkToFit="1"/>
    </xf>
    <xf numFmtId="4" fontId="8" fillId="0" borderId="29" xfId="0" applyNumberFormat="1" applyFont="1" applyBorder="1" applyAlignment="1">
      <alignment vertical="center" shrinkToFit="1"/>
    </xf>
    <xf numFmtId="3" fontId="8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49" fontId="7" fillId="0" borderId="26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3" fontId="7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0" fontId="0" fillId="3" borderId="29" xfId="0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8" fillId="3" borderId="26" xfId="0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vertical="top"/>
    </xf>
    <xf numFmtId="49" fontId="8" fillId="3" borderId="27" xfId="0" applyNumberFormat="1" applyFont="1" applyFill="1" applyBorder="1" applyAlignment="1">
      <alignment horizontal="left" vertical="top" wrapText="1"/>
    </xf>
    <xf numFmtId="0" fontId="8" fillId="3" borderId="27" xfId="0" applyFont="1" applyFill="1" applyBorder="1" applyAlignment="1">
      <alignment horizontal="center" vertical="top"/>
    </xf>
    <xf numFmtId="0" fontId="8" fillId="3" borderId="27" xfId="0" applyFont="1" applyFill="1" applyBorder="1" applyAlignment="1">
      <alignment vertical="top"/>
    </xf>
    <xf numFmtId="4" fontId="8" fillId="3" borderId="28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27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8" fillId="0" borderId="27" xfId="0" applyNumberFormat="1" applyFont="1" applyBorder="1" applyAlignment="1">
      <alignment vertical="center" wrapText="1"/>
    </xf>
    <xf numFmtId="0" fontId="0" fillId="0" borderId="16" xfId="0" applyBorder="1" applyAlignment="1">
      <alignment horizontal="center" wrapText="1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8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21" fillId="0" borderId="16" xfId="0" applyFont="1" applyBorder="1" applyAlignment="1">
      <alignment horizontal="left" vertical="top" wrapText="1"/>
    </xf>
    <xf numFmtId="0" fontId="21" fillId="0" borderId="16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L27" sqref="L27"/>
    </sheetView>
  </sheetViews>
  <sheetFormatPr defaultRowHeight="12.75"/>
  <sheetData>
    <row r="1" spans="1:7">
      <c r="A1" s="21" t="s">
        <v>0</v>
      </c>
    </row>
    <row r="2" spans="1:7" ht="57.75" customHeight="1">
      <c r="A2" s="202" t="s">
        <v>1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abSelected="1" topLeftCell="B49" zoomScaleNormal="100" zoomScaleSheetLayoutView="75" workbookViewId="0">
      <selection activeCell="B53" sqref="B53:J53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>
      <c r="A1" s="45" t="s">
        <v>2</v>
      </c>
      <c r="B1" s="238" t="s">
        <v>3</v>
      </c>
      <c r="C1" s="239"/>
      <c r="D1" s="239"/>
      <c r="E1" s="239"/>
      <c r="F1" s="239"/>
      <c r="G1" s="239"/>
      <c r="H1" s="239"/>
      <c r="I1" s="239"/>
      <c r="J1" s="240"/>
    </row>
    <row r="2" spans="1:15" ht="36" customHeight="1">
      <c r="A2" s="2"/>
      <c r="B2" s="66" t="s">
        <v>4</v>
      </c>
      <c r="C2" s="67"/>
      <c r="D2" s="68" t="s">
        <v>5</v>
      </c>
      <c r="E2" s="244" t="s">
        <v>6</v>
      </c>
      <c r="F2" s="245"/>
      <c r="G2" s="245"/>
      <c r="H2" s="245"/>
      <c r="I2" s="245"/>
      <c r="J2" s="246"/>
      <c r="O2" s="1"/>
    </row>
    <row r="3" spans="1:15" ht="27" hidden="1" customHeight="1">
      <c r="A3" s="2"/>
      <c r="B3" s="69"/>
      <c r="C3" s="67"/>
      <c r="D3" s="70"/>
      <c r="E3" s="247"/>
      <c r="F3" s="248"/>
      <c r="G3" s="248"/>
      <c r="H3" s="248"/>
      <c r="I3" s="248"/>
      <c r="J3" s="249"/>
    </row>
    <row r="4" spans="1:15" ht="23.25" customHeight="1">
      <c r="A4" s="2"/>
      <c r="B4" s="71"/>
      <c r="C4" s="72"/>
      <c r="D4" s="73"/>
      <c r="E4" s="228"/>
      <c r="F4" s="228"/>
      <c r="G4" s="228"/>
      <c r="H4" s="228"/>
      <c r="I4" s="228"/>
      <c r="J4" s="229"/>
    </row>
    <row r="5" spans="1:15" ht="24" customHeight="1">
      <c r="A5" s="2"/>
      <c r="B5" s="31" t="s">
        <v>7</v>
      </c>
      <c r="D5" s="232"/>
      <c r="E5" s="233"/>
      <c r="F5" s="233"/>
      <c r="G5" s="233"/>
      <c r="H5" s="18" t="s">
        <v>8</v>
      </c>
      <c r="I5" s="22"/>
      <c r="J5" s="8"/>
    </row>
    <row r="6" spans="1:15" ht="15.75" customHeight="1">
      <c r="A6" s="2"/>
      <c r="B6" s="28"/>
      <c r="C6" s="51"/>
      <c r="D6" s="234"/>
      <c r="E6" s="235"/>
      <c r="F6" s="235"/>
      <c r="G6" s="235"/>
      <c r="H6" s="18" t="s">
        <v>9</v>
      </c>
      <c r="I6" s="22"/>
      <c r="J6" s="8"/>
    </row>
    <row r="7" spans="1:15" ht="15.75" customHeight="1">
      <c r="A7" s="2"/>
      <c r="B7" s="29"/>
      <c r="C7" s="52"/>
      <c r="D7" s="49"/>
      <c r="E7" s="236"/>
      <c r="F7" s="237"/>
      <c r="G7" s="237"/>
      <c r="H7" s="24"/>
      <c r="I7" s="23"/>
      <c r="J7" s="33"/>
    </row>
    <row r="8" spans="1:15" ht="24" hidden="1" customHeight="1">
      <c r="A8" s="2"/>
      <c r="B8" s="31" t="s">
        <v>10</v>
      </c>
      <c r="D8" s="47"/>
      <c r="H8" s="18" t="s">
        <v>8</v>
      </c>
      <c r="I8" s="22"/>
      <c r="J8" s="8"/>
    </row>
    <row r="9" spans="1:15" ht="15.75" hidden="1" customHeight="1">
      <c r="A9" s="2"/>
      <c r="B9" s="2"/>
      <c r="D9" s="47"/>
      <c r="H9" s="18" t="s">
        <v>9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11</v>
      </c>
      <c r="D11" s="251"/>
      <c r="E11" s="251"/>
      <c r="F11" s="251"/>
      <c r="G11" s="251"/>
      <c r="H11" s="18" t="s">
        <v>8</v>
      </c>
      <c r="I11" s="75"/>
      <c r="J11" s="8"/>
    </row>
    <row r="12" spans="1:15" ht="15.75" customHeight="1">
      <c r="A12" s="2"/>
      <c r="B12" s="28"/>
      <c r="C12" s="51"/>
      <c r="D12" s="227"/>
      <c r="E12" s="227"/>
      <c r="F12" s="227"/>
      <c r="G12" s="227"/>
      <c r="H12" s="18" t="s">
        <v>9</v>
      </c>
      <c r="I12" s="75"/>
      <c r="J12" s="8"/>
    </row>
    <row r="13" spans="1:15" ht="15.75" customHeight="1">
      <c r="A13" s="2"/>
      <c r="B13" s="29"/>
      <c r="C13" s="52"/>
      <c r="D13" s="74"/>
      <c r="E13" s="230"/>
      <c r="F13" s="231"/>
      <c r="G13" s="231"/>
      <c r="H13" s="19"/>
      <c r="I13" s="23"/>
      <c r="J13" s="33"/>
    </row>
    <row r="14" spans="1:15" ht="24" customHeight="1">
      <c r="A14" s="2"/>
      <c r="B14" s="41" t="s">
        <v>12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13</v>
      </c>
      <c r="C15" s="57"/>
      <c r="D15" s="50"/>
      <c r="E15" s="250"/>
      <c r="F15" s="250"/>
      <c r="G15" s="252"/>
      <c r="H15" s="252"/>
      <c r="I15" s="252" t="s">
        <v>14</v>
      </c>
      <c r="J15" s="253"/>
    </row>
    <row r="16" spans="1:15" ht="23.25" customHeight="1">
      <c r="A16" s="106" t="s">
        <v>15</v>
      </c>
      <c r="B16" s="37" t="s">
        <v>15</v>
      </c>
      <c r="C16" s="156"/>
      <c r="D16" s="157"/>
      <c r="E16" s="216"/>
      <c r="F16" s="217"/>
      <c r="G16" s="216"/>
      <c r="H16" s="217"/>
      <c r="I16" s="216">
        <f>SUMIF(F61:F72,A16,I61:I72)+SUMIF(F61:F72,"PSU",I61:I72)</f>
        <v>0</v>
      </c>
      <c r="J16" s="218"/>
    </row>
    <row r="17" spans="1:10" ht="23.25" customHeight="1">
      <c r="A17" s="106" t="s">
        <v>16</v>
      </c>
      <c r="B17" s="37" t="s">
        <v>16</v>
      </c>
      <c r="C17" s="156"/>
      <c r="D17" s="157"/>
      <c r="E17" s="216"/>
      <c r="F17" s="217"/>
      <c r="G17" s="216"/>
      <c r="H17" s="217"/>
      <c r="I17" s="216">
        <f>SUMIF(F61:F72,A17,I61:I72)</f>
        <v>0</v>
      </c>
      <c r="J17" s="218"/>
    </row>
    <row r="18" spans="1:10" ht="23.25" customHeight="1">
      <c r="A18" s="106" t="s">
        <v>17</v>
      </c>
      <c r="B18" s="37" t="s">
        <v>17</v>
      </c>
      <c r="C18" s="156"/>
      <c r="D18" s="157"/>
      <c r="E18" s="216"/>
      <c r="F18" s="217"/>
      <c r="G18" s="216"/>
      <c r="H18" s="217"/>
      <c r="I18" s="216">
        <f>SUMIF(F61:F72,A18,I61:I72)</f>
        <v>0</v>
      </c>
      <c r="J18" s="218"/>
    </row>
    <row r="19" spans="1:10" ht="23.25" customHeight="1">
      <c r="A19" s="106" t="s">
        <v>18</v>
      </c>
      <c r="B19" s="37" t="s">
        <v>19</v>
      </c>
      <c r="C19" s="156"/>
      <c r="D19" s="157"/>
      <c r="E19" s="216"/>
      <c r="F19" s="217"/>
      <c r="G19" s="216"/>
      <c r="H19" s="217"/>
      <c r="I19" s="216">
        <f>SUMIF(F61:F72,A19,I61:I72)</f>
        <v>0</v>
      </c>
      <c r="J19" s="218"/>
    </row>
    <row r="20" spans="1:10" ht="23.25" customHeight="1">
      <c r="A20" s="106" t="s">
        <v>20</v>
      </c>
      <c r="B20" s="37" t="s">
        <v>21</v>
      </c>
      <c r="C20" s="156"/>
      <c r="D20" s="157"/>
      <c r="E20" s="216"/>
      <c r="F20" s="217"/>
      <c r="G20" s="216"/>
      <c r="H20" s="217"/>
      <c r="I20" s="216">
        <f>SUMIF(F61:F72,A20,I61:I72)</f>
        <v>0</v>
      </c>
      <c r="J20" s="218"/>
    </row>
    <row r="21" spans="1:10" ht="23.25" customHeight="1">
      <c r="A21" s="2"/>
      <c r="B21" s="46" t="s">
        <v>14</v>
      </c>
      <c r="C21" s="158"/>
      <c r="D21" s="159"/>
      <c r="E21" s="219"/>
      <c r="F21" s="254"/>
      <c r="G21" s="219"/>
      <c r="H21" s="254"/>
      <c r="I21" s="219">
        <f>SUM(I16:J20)</f>
        <v>0</v>
      </c>
      <c r="J21" s="220"/>
    </row>
    <row r="22" spans="1:10" ht="33" customHeight="1">
      <c r="A22" s="2"/>
      <c r="B22" s="40" t="s">
        <v>22</v>
      </c>
      <c r="C22" s="156"/>
      <c r="D22" s="157"/>
      <c r="E22" s="160"/>
      <c r="F22" s="161"/>
      <c r="G22" s="162"/>
      <c r="H22" s="162"/>
      <c r="I22" s="162"/>
      <c r="J22" s="38"/>
    </row>
    <row r="23" spans="1:10" ht="23.25" customHeight="1">
      <c r="A23" s="2">
        <f>ZakladDPHSni*SazbaDPH1/100</f>
        <v>0</v>
      </c>
      <c r="B23" s="37" t="s">
        <v>23</v>
      </c>
      <c r="C23" s="156"/>
      <c r="D23" s="157"/>
      <c r="E23" s="163">
        <v>15</v>
      </c>
      <c r="F23" s="161" t="s">
        <v>24</v>
      </c>
      <c r="G23" s="214">
        <f>ZakladDPHSniVypocet</f>
        <v>0</v>
      </c>
      <c r="H23" s="215"/>
      <c r="I23" s="215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25</v>
      </c>
      <c r="C24" s="156"/>
      <c r="D24" s="157"/>
      <c r="E24" s="163">
        <f>SazbaDPH1</f>
        <v>15</v>
      </c>
      <c r="F24" s="161" t="s">
        <v>24</v>
      </c>
      <c r="G24" s="212">
        <f>A23</f>
        <v>0</v>
      </c>
      <c r="H24" s="213"/>
      <c r="I24" s="213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26</v>
      </c>
      <c r="C25" s="156"/>
      <c r="D25" s="157"/>
      <c r="E25" s="163">
        <v>21</v>
      </c>
      <c r="F25" s="161" t="s">
        <v>24</v>
      </c>
      <c r="G25" s="214">
        <f>ZakladDPHZaklVypocet</f>
        <v>0</v>
      </c>
      <c r="H25" s="215"/>
      <c r="I25" s="215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27</v>
      </c>
      <c r="C26" s="58"/>
      <c r="D26" s="50"/>
      <c r="E26" s="59">
        <f>SazbaDPH2</f>
        <v>21</v>
      </c>
      <c r="F26" s="30" t="s">
        <v>24</v>
      </c>
      <c r="G26" s="241">
        <f>A25</f>
        <v>0</v>
      </c>
      <c r="H26" s="242"/>
      <c r="I26" s="242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28</v>
      </c>
      <c r="C27" s="60"/>
      <c r="D27" s="61"/>
      <c r="E27" s="60"/>
      <c r="F27" s="16"/>
      <c r="G27" s="243">
        <f>CenaCelkem-(ZakladDPHSni+DPHSni+ZakladDPHZakl+DPHZakl)</f>
        <v>0</v>
      </c>
      <c r="H27" s="243"/>
      <c r="I27" s="243"/>
      <c r="J27" s="39" t="str">
        <f t="shared" si="0"/>
        <v>CZK</v>
      </c>
    </row>
    <row r="28" spans="1:10" ht="27.75" hidden="1" customHeight="1" thickBot="1">
      <c r="A28" s="2"/>
      <c r="B28" s="86" t="s">
        <v>29</v>
      </c>
      <c r="C28" s="87"/>
      <c r="D28" s="87"/>
      <c r="E28" s="88"/>
      <c r="F28" s="89"/>
      <c r="G28" s="222">
        <f>ZakladDPHSniVypocet+ZakladDPHZaklVypocet</f>
        <v>0</v>
      </c>
      <c r="H28" s="222"/>
      <c r="I28" s="222"/>
      <c r="J28" s="90" t="str">
        <f t="shared" si="0"/>
        <v>CZK</v>
      </c>
    </row>
    <row r="29" spans="1:10" ht="27.75" customHeight="1" thickBot="1">
      <c r="A29" s="2">
        <f>(A27-INT(A27))*100</f>
        <v>0</v>
      </c>
      <c r="B29" s="86" t="s">
        <v>30</v>
      </c>
      <c r="C29" s="91"/>
      <c r="D29" s="91"/>
      <c r="E29" s="91"/>
      <c r="F29" s="92"/>
      <c r="G29" s="221">
        <f>A27</f>
        <v>0</v>
      </c>
      <c r="H29" s="221"/>
      <c r="I29" s="221"/>
      <c r="J29" s="93" t="s">
        <v>31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32</v>
      </c>
      <c r="D32" s="63"/>
      <c r="E32" s="63"/>
      <c r="F32" s="15" t="s">
        <v>33</v>
      </c>
      <c r="G32" s="26"/>
      <c r="H32" s="27"/>
      <c r="I32" s="26"/>
      <c r="J32" s="9"/>
    </row>
    <row r="33" spans="1:52" ht="47.25" customHeight="1">
      <c r="A33" s="2"/>
      <c r="B33" s="2"/>
      <c r="J33" s="9"/>
    </row>
    <row r="34" spans="1:52" s="21" customFormat="1" ht="18.75" customHeight="1">
      <c r="A34" s="20"/>
      <c r="B34" s="20"/>
      <c r="C34" s="64"/>
      <c r="D34" s="223"/>
      <c r="E34" s="224"/>
      <c r="G34" s="225"/>
      <c r="H34" s="226"/>
      <c r="I34" s="226"/>
      <c r="J34" s="25"/>
    </row>
    <row r="35" spans="1:52" ht="12.75" customHeight="1">
      <c r="A35" s="2"/>
      <c r="B35" s="2"/>
      <c r="D35" s="211" t="s">
        <v>34</v>
      </c>
      <c r="E35" s="211"/>
      <c r="H35" s="10" t="s">
        <v>35</v>
      </c>
      <c r="J35" s="9"/>
    </row>
    <row r="36" spans="1:52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52" ht="27" customHeight="1">
      <c r="B37" s="79" t="s">
        <v>36</v>
      </c>
      <c r="C37" s="80"/>
      <c r="D37" s="80"/>
      <c r="E37" s="80"/>
      <c r="F37" s="81"/>
      <c r="G37" s="81"/>
      <c r="H37" s="81"/>
      <c r="I37" s="81"/>
      <c r="J37" s="82"/>
    </row>
    <row r="38" spans="1:52" ht="25.5" customHeight="1">
      <c r="A38" s="78" t="s">
        <v>37</v>
      </c>
      <c r="B38" s="164" t="s">
        <v>38</v>
      </c>
      <c r="C38" s="165" t="s">
        <v>39</v>
      </c>
      <c r="D38" s="165"/>
      <c r="E38" s="165"/>
      <c r="F38" s="166" t="str">
        <f>B23</f>
        <v>Základ pro sníženou DPH</v>
      </c>
      <c r="G38" s="166" t="str">
        <f>B25</f>
        <v>Základ pro základní DPH</v>
      </c>
      <c r="H38" s="167" t="s">
        <v>40</v>
      </c>
      <c r="I38" s="167" t="s">
        <v>41</v>
      </c>
      <c r="J38" s="168" t="s">
        <v>24</v>
      </c>
    </row>
    <row r="39" spans="1:52" ht="25.5" hidden="1" customHeight="1">
      <c r="A39" s="78">
        <v>1</v>
      </c>
      <c r="B39" s="169" t="s">
        <v>42</v>
      </c>
      <c r="C39" s="209"/>
      <c r="D39" s="209"/>
      <c r="E39" s="209"/>
      <c r="F39" s="170">
        <f>'22-002.07 A01 Pol'!AE207+'22-002.07 E01 Pol'!AE205+'22-002.07 O01 Pol'!AE17</f>
        <v>0</v>
      </c>
      <c r="G39" s="171">
        <f>'22-002.07 A01 Pol'!AF207+'22-002.07 E01 Pol'!AF205+'22-002.07 O01 Pol'!AF17</f>
        <v>0</v>
      </c>
      <c r="H39" s="172">
        <f>(F39*SazbaDPH1/100)+(G39*SazbaDPH2/100)</f>
        <v>0</v>
      </c>
      <c r="I39" s="172">
        <f>F39+G39+H39</f>
        <v>0</v>
      </c>
      <c r="J39" s="173" t="str">
        <f>IF(_xlfn.SINGLE(CenaCelkemVypocet)=0,"",I39/_xlfn.SINGLE(CenaCelkemVypocet)*100)</f>
        <v/>
      </c>
    </row>
    <row r="40" spans="1:52" ht="25.5" customHeight="1">
      <c r="A40" s="78">
        <v>2</v>
      </c>
      <c r="B40" s="174" t="s">
        <v>43</v>
      </c>
      <c r="C40" s="210" t="s">
        <v>44</v>
      </c>
      <c r="D40" s="210"/>
      <c r="E40" s="210"/>
      <c r="F40" s="175">
        <f>'22-002.07 A01 Pol'!AE207+'22-002.07 E01 Pol'!AE205+'22-002.07 O01 Pol'!AE17</f>
        <v>0</v>
      </c>
      <c r="G40" s="176">
        <f>'22-002.07 A01 Pol'!AF207+'22-002.07 E01 Pol'!AF205+'22-002.07 O01 Pol'!AF17</f>
        <v>0</v>
      </c>
      <c r="H40" s="176">
        <f>(F40*SazbaDPH1/100)+(G40*SazbaDPH2/100)</f>
        <v>0</v>
      </c>
      <c r="I40" s="176">
        <f>F40+G40+H40</f>
        <v>0</v>
      </c>
      <c r="J40" s="177" t="str">
        <f>IF(_xlfn.SINGLE(CenaCelkemVypocet)=0,"",I40/_xlfn.SINGLE(CenaCelkemVypocet)*100)</f>
        <v/>
      </c>
    </row>
    <row r="41" spans="1:52" ht="25.5" customHeight="1">
      <c r="A41" s="78">
        <v>3</v>
      </c>
      <c r="B41" s="178" t="s">
        <v>45</v>
      </c>
      <c r="C41" s="209" t="s">
        <v>46</v>
      </c>
      <c r="D41" s="209"/>
      <c r="E41" s="209"/>
      <c r="F41" s="179">
        <f>'22-002.07 A01 Pol'!AE207</f>
        <v>0</v>
      </c>
      <c r="G41" s="172">
        <f>'22-002.07 A01 Pol'!AF207</f>
        <v>0</v>
      </c>
      <c r="H41" s="172">
        <f>(F41*SazbaDPH1/100)+(G41*SazbaDPH2/100)</f>
        <v>0</v>
      </c>
      <c r="I41" s="172">
        <f>F41+G41+H41</f>
        <v>0</v>
      </c>
      <c r="J41" s="173" t="str">
        <f>IF(_xlfn.SINGLE(CenaCelkemVypocet)=0,"",I41/_xlfn.SINGLE(CenaCelkemVypocet)*100)</f>
        <v/>
      </c>
    </row>
    <row r="42" spans="1:52" ht="25.5" customHeight="1">
      <c r="A42" s="78">
        <v>3</v>
      </c>
      <c r="B42" s="178" t="s">
        <v>47</v>
      </c>
      <c r="C42" s="209" t="s">
        <v>48</v>
      </c>
      <c r="D42" s="209"/>
      <c r="E42" s="209"/>
      <c r="F42" s="179">
        <f>'22-002.07 E01 Pol'!AE205</f>
        <v>0</v>
      </c>
      <c r="G42" s="172">
        <f>'22-002.07 E01 Pol'!AF205</f>
        <v>0</v>
      </c>
      <c r="H42" s="172">
        <f>(F42*SazbaDPH1/100)+(G42*SazbaDPH2/100)</f>
        <v>0</v>
      </c>
      <c r="I42" s="172">
        <f>F42+G42+H42</f>
        <v>0</v>
      </c>
      <c r="J42" s="173" t="str">
        <f>IF(_xlfn.SINGLE(CenaCelkemVypocet)=0,"",I42/_xlfn.SINGLE(CenaCelkemVypocet)*100)</f>
        <v/>
      </c>
    </row>
    <row r="43" spans="1:52" ht="25.5" customHeight="1">
      <c r="A43" s="78">
        <v>3</v>
      </c>
      <c r="B43" s="178" t="s">
        <v>49</v>
      </c>
      <c r="C43" s="209" t="s">
        <v>50</v>
      </c>
      <c r="D43" s="209"/>
      <c r="E43" s="209"/>
      <c r="F43" s="179">
        <f>'22-002.07 O01 Pol'!AE17</f>
        <v>0</v>
      </c>
      <c r="G43" s="172">
        <f>'22-002.07 O01 Pol'!AF17</f>
        <v>0</v>
      </c>
      <c r="H43" s="172">
        <f>(F43*SazbaDPH1/100)+(G43*SazbaDPH2/100)</f>
        <v>0</v>
      </c>
      <c r="I43" s="172">
        <f>F43+G43+H43</f>
        <v>0</v>
      </c>
      <c r="J43" s="173" t="str">
        <f>IF(_xlfn.SINGLE(CenaCelkemVypocet)=0,"",I43/_xlfn.SINGLE(CenaCelkemVypocet)*100)</f>
        <v/>
      </c>
    </row>
    <row r="44" spans="1:52" ht="25.5" customHeight="1">
      <c r="A44" s="78"/>
      <c r="B44" s="206" t="s">
        <v>51</v>
      </c>
      <c r="C44" s="207"/>
      <c r="D44" s="207"/>
      <c r="E44" s="208"/>
      <c r="F44" s="83">
        <f>SUMIF(A39:A43,"=1",F39:F43)</f>
        <v>0</v>
      </c>
      <c r="G44" s="84">
        <f>SUMIF(A39:A43,"=1",G39:G43)</f>
        <v>0</v>
      </c>
      <c r="H44" s="84">
        <f>SUMIF(A39:A43,"=1",H39:H43)</f>
        <v>0</v>
      </c>
      <c r="I44" s="84">
        <f>SUMIF(A39:A43,"=1",I39:I43)</f>
        <v>0</v>
      </c>
      <c r="J44" s="85">
        <f>SUMIF(A39:A43,"=1",J39:J43)</f>
        <v>0</v>
      </c>
    </row>
    <row r="46" spans="1:52">
      <c r="A46" t="s">
        <v>52</v>
      </c>
    </row>
    <row r="47" spans="1:52" ht="60" customHeight="1">
      <c r="B47" s="205" t="s">
        <v>53</v>
      </c>
      <c r="C47" s="205"/>
      <c r="D47" s="205"/>
      <c r="E47" s="205"/>
      <c r="F47" s="205"/>
      <c r="G47" s="205"/>
      <c r="H47" s="205"/>
      <c r="I47" s="205"/>
      <c r="J47" s="205"/>
      <c r="AZ47" s="94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65.25" customHeight="1">
      <c r="B49" s="205" t="s">
        <v>54</v>
      </c>
      <c r="C49" s="205"/>
      <c r="D49" s="205"/>
      <c r="E49" s="205"/>
      <c r="F49" s="205"/>
      <c r="G49" s="205"/>
      <c r="H49" s="205"/>
      <c r="I49" s="205"/>
      <c r="J49" s="205"/>
      <c r="AZ49" s="94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92.25" customHeight="1">
      <c r="B51" s="205" t="s">
        <v>55</v>
      </c>
      <c r="C51" s="205"/>
      <c r="D51" s="205"/>
      <c r="E51" s="205"/>
      <c r="F51" s="205"/>
      <c r="G51" s="205"/>
      <c r="H51" s="205"/>
      <c r="I51" s="205"/>
      <c r="J51" s="205"/>
      <c r="AZ51" s="94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7.75" customHeight="1">
      <c r="B53" s="205" t="s">
        <v>56</v>
      </c>
      <c r="C53" s="205"/>
      <c r="D53" s="205"/>
      <c r="E53" s="205"/>
      <c r="F53" s="205"/>
      <c r="G53" s="205"/>
      <c r="H53" s="205"/>
      <c r="I53" s="205"/>
      <c r="J53" s="205"/>
      <c r="AZ53" s="94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>
      <c r="B55" s="205" t="s">
        <v>57</v>
      </c>
      <c r="C55" s="205"/>
      <c r="D55" s="205"/>
      <c r="E55" s="205"/>
      <c r="F55" s="205"/>
      <c r="G55" s="205"/>
      <c r="H55" s="205"/>
      <c r="I55" s="205"/>
      <c r="J55" s="205"/>
      <c r="AZ55" s="94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>
      <c r="B58" s="95" t="s">
        <v>58</v>
      </c>
    </row>
    <row r="60" spans="1:52" ht="25.5" customHeight="1">
      <c r="A60" s="97"/>
      <c r="B60" s="180" t="s">
        <v>38</v>
      </c>
      <c r="C60" s="180" t="s">
        <v>39</v>
      </c>
      <c r="D60" s="181"/>
      <c r="E60" s="181"/>
      <c r="F60" s="182" t="s">
        <v>59</v>
      </c>
      <c r="G60" s="182"/>
      <c r="H60" s="182"/>
      <c r="I60" s="182" t="s">
        <v>14</v>
      </c>
      <c r="J60" s="182" t="s">
        <v>24</v>
      </c>
    </row>
    <row r="61" spans="1:52" ht="36.75" customHeight="1">
      <c r="A61" s="98"/>
      <c r="B61" s="183" t="s">
        <v>60</v>
      </c>
      <c r="C61" s="203" t="s">
        <v>61</v>
      </c>
      <c r="D61" s="204"/>
      <c r="E61" s="204"/>
      <c r="F61" s="184" t="s">
        <v>15</v>
      </c>
      <c r="G61" s="185"/>
      <c r="H61" s="185"/>
      <c r="I61" s="185">
        <f>'22-002.07 A01 Pol'!G8+'22-002.07 E01 Pol'!G8</f>
        <v>0</v>
      </c>
      <c r="J61" s="186" t="str">
        <f>IF(I73=0,"",I61/I73*100)</f>
        <v/>
      </c>
    </row>
    <row r="62" spans="1:52" ht="36.75" customHeight="1">
      <c r="A62" s="98"/>
      <c r="B62" s="183" t="s">
        <v>62</v>
      </c>
      <c r="C62" s="203" t="s">
        <v>63</v>
      </c>
      <c r="D62" s="204"/>
      <c r="E62" s="204"/>
      <c r="F62" s="184" t="s">
        <v>15</v>
      </c>
      <c r="G62" s="185"/>
      <c r="H62" s="185"/>
      <c r="I62" s="185">
        <f>'22-002.07 E01 Pol'!G145</f>
        <v>0</v>
      </c>
      <c r="J62" s="186" t="str">
        <f>IF(I73=0,"",I62/I73*100)</f>
        <v/>
      </c>
    </row>
    <row r="63" spans="1:52" ht="36.75" customHeight="1">
      <c r="A63" s="98"/>
      <c r="B63" s="183" t="s">
        <v>64</v>
      </c>
      <c r="C63" s="203" t="s">
        <v>65</v>
      </c>
      <c r="D63" s="204"/>
      <c r="E63" s="204"/>
      <c r="F63" s="184" t="s">
        <v>15</v>
      </c>
      <c r="G63" s="185"/>
      <c r="H63" s="185"/>
      <c r="I63" s="185">
        <f>'22-002.07 A01 Pol'!G114</f>
        <v>0</v>
      </c>
      <c r="J63" s="186" t="str">
        <f>IF(I73=0,"",I63/I73*100)</f>
        <v/>
      </c>
    </row>
    <row r="64" spans="1:52" ht="36.75" customHeight="1">
      <c r="A64" s="98"/>
      <c r="B64" s="183" t="s">
        <v>66</v>
      </c>
      <c r="C64" s="203" t="s">
        <v>67</v>
      </c>
      <c r="D64" s="204"/>
      <c r="E64" s="204"/>
      <c r="F64" s="184" t="s">
        <v>15</v>
      </c>
      <c r="G64" s="185"/>
      <c r="H64" s="185"/>
      <c r="I64" s="185">
        <f>'22-002.07 A01 Pol'!G140+'22-002.07 E01 Pol'!G151</f>
        <v>0</v>
      </c>
      <c r="J64" s="186" t="str">
        <f>IF(I73=0,"",I64/I73*100)</f>
        <v/>
      </c>
    </row>
    <row r="65" spans="1:10" ht="36.75" customHeight="1">
      <c r="A65" s="98"/>
      <c r="B65" s="183" t="s">
        <v>68</v>
      </c>
      <c r="C65" s="203" t="s">
        <v>69</v>
      </c>
      <c r="D65" s="204"/>
      <c r="E65" s="204"/>
      <c r="F65" s="184" t="s">
        <v>15</v>
      </c>
      <c r="G65" s="185"/>
      <c r="H65" s="185"/>
      <c r="I65" s="185">
        <f>'22-002.07 A01 Pol'!G158</f>
        <v>0</v>
      </c>
      <c r="J65" s="186" t="str">
        <f>IF(I73=0,"",I65/I73*100)</f>
        <v/>
      </c>
    </row>
    <row r="66" spans="1:10" ht="36.75" customHeight="1">
      <c r="A66" s="98"/>
      <c r="B66" s="183" t="s">
        <v>70</v>
      </c>
      <c r="C66" s="203" t="s">
        <v>71</v>
      </c>
      <c r="D66" s="204"/>
      <c r="E66" s="204"/>
      <c r="F66" s="184" t="s">
        <v>15</v>
      </c>
      <c r="G66" s="185"/>
      <c r="H66" s="185"/>
      <c r="I66" s="185">
        <f>'22-002.07 A01 Pol'!G199</f>
        <v>0</v>
      </c>
      <c r="J66" s="186" t="str">
        <f>IF(I73=0,"",I66/I73*100)</f>
        <v/>
      </c>
    </row>
    <row r="67" spans="1:10" ht="36.75" customHeight="1">
      <c r="A67" s="98"/>
      <c r="B67" s="183" t="s">
        <v>72</v>
      </c>
      <c r="C67" s="203" t="s">
        <v>73</v>
      </c>
      <c r="D67" s="204"/>
      <c r="E67" s="204"/>
      <c r="F67" s="184" t="s">
        <v>15</v>
      </c>
      <c r="G67" s="185"/>
      <c r="H67" s="185"/>
      <c r="I67" s="185">
        <f>'22-002.07 A01 Pol'!G204+'22-002.07 E01 Pol'!G164</f>
        <v>0</v>
      </c>
      <c r="J67" s="186" t="str">
        <f>IF(I73=0,"",I67/I73*100)</f>
        <v/>
      </c>
    </row>
    <row r="68" spans="1:10" ht="36.75" customHeight="1">
      <c r="A68" s="98"/>
      <c r="B68" s="183" t="s">
        <v>18</v>
      </c>
      <c r="C68" s="203" t="s">
        <v>19</v>
      </c>
      <c r="D68" s="204"/>
      <c r="E68" s="204"/>
      <c r="F68" s="184" t="s">
        <v>15</v>
      </c>
      <c r="G68" s="185"/>
      <c r="H68" s="185"/>
      <c r="I68" s="185">
        <f>'22-002.07 O01 Pol'!G8</f>
        <v>0</v>
      </c>
      <c r="J68" s="186" t="str">
        <f>IF(I73=0,"",I68/I73*100)</f>
        <v/>
      </c>
    </row>
    <row r="69" spans="1:10" ht="36.75" customHeight="1">
      <c r="A69" s="98"/>
      <c r="B69" s="183" t="s">
        <v>74</v>
      </c>
      <c r="C69" s="203" t="s">
        <v>75</v>
      </c>
      <c r="D69" s="204"/>
      <c r="E69" s="204"/>
      <c r="F69" s="184" t="s">
        <v>17</v>
      </c>
      <c r="G69" s="185"/>
      <c r="H69" s="185"/>
      <c r="I69" s="185">
        <f>'22-002.07 E01 Pol'!G166</f>
        <v>0</v>
      </c>
      <c r="J69" s="186" t="str">
        <f>IF(I73=0,"",I69/I73*100)</f>
        <v/>
      </c>
    </row>
    <row r="70" spans="1:10" ht="36.75" customHeight="1">
      <c r="A70" s="98"/>
      <c r="B70" s="183" t="s">
        <v>76</v>
      </c>
      <c r="C70" s="203" t="s">
        <v>77</v>
      </c>
      <c r="D70" s="204"/>
      <c r="E70" s="204"/>
      <c r="F70" s="184" t="s">
        <v>17</v>
      </c>
      <c r="G70" s="185"/>
      <c r="H70" s="185"/>
      <c r="I70" s="185">
        <f>'22-002.07 E01 Pol'!G185</f>
        <v>0</v>
      </c>
      <c r="J70" s="186" t="str">
        <f>IF(I73=0,"",I70/I73*100)</f>
        <v/>
      </c>
    </row>
    <row r="71" spans="1:10" ht="36.75" customHeight="1">
      <c r="A71" s="98"/>
      <c r="B71" s="183" t="s">
        <v>78</v>
      </c>
      <c r="C71" s="203" t="s">
        <v>79</v>
      </c>
      <c r="D71" s="204"/>
      <c r="E71" s="204"/>
      <c r="F71" s="184" t="s">
        <v>80</v>
      </c>
      <c r="G71" s="185"/>
      <c r="H71" s="185"/>
      <c r="I71" s="185">
        <f>'22-002.07 E01 Pol'!G195</f>
        <v>0</v>
      </c>
      <c r="J71" s="186" t="str">
        <f>IF(I73=0,"",I71/I73*100)</f>
        <v/>
      </c>
    </row>
    <row r="72" spans="1:10" ht="36.75" customHeight="1">
      <c r="A72" s="98"/>
      <c r="B72" s="183" t="s">
        <v>20</v>
      </c>
      <c r="C72" s="203" t="s">
        <v>21</v>
      </c>
      <c r="D72" s="204"/>
      <c r="E72" s="204"/>
      <c r="F72" s="184" t="s">
        <v>20</v>
      </c>
      <c r="G72" s="185"/>
      <c r="H72" s="185"/>
      <c r="I72" s="185">
        <f>'22-002.07 O01 Pol'!G13</f>
        <v>0</v>
      </c>
      <c r="J72" s="186" t="str">
        <f>IF(I73=0,"",I72/I73*100)</f>
        <v/>
      </c>
    </row>
    <row r="73" spans="1:10" ht="25.5" customHeight="1">
      <c r="A73" s="99"/>
      <c r="B73" s="100" t="s">
        <v>41</v>
      </c>
      <c r="C73" s="101"/>
      <c r="D73" s="102"/>
      <c r="E73" s="102"/>
      <c r="F73" s="104"/>
      <c r="G73" s="105"/>
      <c r="H73" s="105"/>
      <c r="I73" s="105">
        <f>SUM(I61:I72)</f>
        <v>0</v>
      </c>
      <c r="J73" s="103">
        <f>SUM(J61:J72)</f>
        <v>0</v>
      </c>
    </row>
    <row r="74" spans="1:10">
      <c r="F74" s="76"/>
      <c r="G74" s="76"/>
      <c r="H74" s="76"/>
      <c r="I74" s="76"/>
      <c r="J74" s="77"/>
    </row>
    <row r="75" spans="1:10">
      <c r="F75" s="76"/>
      <c r="G75" s="76"/>
      <c r="H75" s="76"/>
      <c r="I75" s="76"/>
      <c r="J75" s="77"/>
    </row>
    <row r="76" spans="1:10">
      <c r="F76" s="76"/>
      <c r="G76" s="76"/>
      <c r="H76" s="76"/>
      <c r="I76" s="76"/>
      <c r="J76" s="7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B47:J47"/>
    <mergeCell ref="B49:J49"/>
    <mergeCell ref="B51:J51"/>
    <mergeCell ref="B53:J53"/>
    <mergeCell ref="B55:J55"/>
    <mergeCell ref="C61:E61"/>
    <mergeCell ref="C62:E62"/>
    <mergeCell ref="C63:E63"/>
    <mergeCell ref="C64:E64"/>
    <mergeCell ref="C70:E70"/>
    <mergeCell ref="C71:E71"/>
    <mergeCell ref="C72:E72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5" t="s">
        <v>81</v>
      </c>
      <c r="B1" s="255"/>
      <c r="C1" s="256"/>
      <c r="D1" s="255"/>
      <c r="E1" s="255"/>
      <c r="F1" s="255"/>
      <c r="G1" s="255"/>
    </row>
    <row r="2" spans="1:7" ht="24.95" customHeight="1">
      <c r="A2" s="187" t="s">
        <v>82</v>
      </c>
      <c r="B2" s="188"/>
      <c r="C2" s="257"/>
      <c r="D2" s="257"/>
      <c r="E2" s="257"/>
      <c r="F2" s="257"/>
      <c r="G2" s="258"/>
    </row>
    <row r="3" spans="1:7" ht="24.95" customHeight="1">
      <c r="A3" s="187" t="s">
        <v>83</v>
      </c>
      <c r="B3" s="188"/>
      <c r="C3" s="257"/>
      <c r="D3" s="257"/>
      <c r="E3" s="257"/>
      <c r="F3" s="257"/>
      <c r="G3" s="258"/>
    </row>
    <row r="4" spans="1:7" ht="24.95" customHeight="1">
      <c r="A4" s="187" t="s">
        <v>84</v>
      </c>
      <c r="B4" s="188"/>
      <c r="C4" s="257"/>
      <c r="D4" s="257"/>
      <c r="E4" s="257"/>
      <c r="F4" s="257"/>
      <c r="G4" s="258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9C8F0-96FB-4F5E-99F9-EC2F1EDB48FF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/>
  <cols>
    <col min="1" max="1" width="3.42578125" customWidth="1"/>
    <col min="2" max="2" width="12.5703125" style="96" customWidth="1"/>
    <col min="3" max="3" width="38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9" t="s">
        <v>81</v>
      </c>
      <c r="B1" s="259"/>
      <c r="C1" s="259"/>
      <c r="D1" s="259"/>
      <c r="E1" s="259"/>
      <c r="F1" s="259"/>
      <c r="G1" s="259"/>
      <c r="AG1" t="s">
        <v>85</v>
      </c>
    </row>
    <row r="2" spans="1:60" ht="24.95" customHeight="1">
      <c r="A2" s="187" t="s">
        <v>82</v>
      </c>
      <c r="B2" s="188" t="s">
        <v>5</v>
      </c>
      <c r="C2" s="260" t="s">
        <v>6</v>
      </c>
      <c r="D2" s="261"/>
      <c r="E2" s="261"/>
      <c r="F2" s="261"/>
      <c r="G2" s="262"/>
      <c r="AG2" t="s">
        <v>86</v>
      </c>
    </row>
    <row r="3" spans="1:60" ht="24.95" customHeight="1">
      <c r="A3" s="187" t="s">
        <v>83</v>
      </c>
      <c r="B3" s="188" t="s">
        <v>43</v>
      </c>
      <c r="C3" s="260" t="s">
        <v>44</v>
      </c>
      <c r="D3" s="261"/>
      <c r="E3" s="261"/>
      <c r="F3" s="261"/>
      <c r="G3" s="262"/>
      <c r="AC3" s="96" t="s">
        <v>86</v>
      </c>
      <c r="AG3" t="s">
        <v>87</v>
      </c>
    </row>
    <row r="4" spans="1:60" ht="24.95" customHeight="1">
      <c r="A4" s="189" t="s">
        <v>84</v>
      </c>
      <c r="B4" s="190" t="s">
        <v>45</v>
      </c>
      <c r="C4" s="263" t="s">
        <v>46</v>
      </c>
      <c r="D4" s="264"/>
      <c r="E4" s="264"/>
      <c r="F4" s="264"/>
      <c r="G4" s="265"/>
      <c r="AG4" t="s">
        <v>88</v>
      </c>
    </row>
    <row r="5" spans="1:60">
      <c r="D5" s="10"/>
    </row>
    <row r="6" spans="1:60" ht="38.25">
      <c r="A6" s="191" t="s">
        <v>89</v>
      </c>
      <c r="B6" s="192" t="s">
        <v>90</v>
      </c>
      <c r="C6" s="192" t="s">
        <v>91</v>
      </c>
      <c r="D6" s="193" t="s">
        <v>92</v>
      </c>
      <c r="E6" s="191" t="s">
        <v>93</v>
      </c>
      <c r="F6" s="194" t="s">
        <v>94</v>
      </c>
      <c r="G6" s="191" t="s">
        <v>14</v>
      </c>
      <c r="H6" s="195" t="s">
        <v>95</v>
      </c>
      <c r="I6" s="195" t="s">
        <v>96</v>
      </c>
      <c r="J6" s="195" t="s">
        <v>97</v>
      </c>
      <c r="K6" s="195" t="s">
        <v>98</v>
      </c>
      <c r="L6" s="195" t="s">
        <v>99</v>
      </c>
      <c r="M6" s="195" t="s">
        <v>100</v>
      </c>
      <c r="N6" s="195" t="s">
        <v>101</v>
      </c>
      <c r="O6" s="195" t="s">
        <v>102</v>
      </c>
      <c r="P6" s="195" t="s">
        <v>103</v>
      </c>
      <c r="Q6" s="195" t="s">
        <v>104</v>
      </c>
      <c r="R6" s="195" t="s">
        <v>105</v>
      </c>
      <c r="S6" s="195" t="s">
        <v>106</v>
      </c>
      <c r="T6" s="195" t="s">
        <v>107</v>
      </c>
      <c r="U6" s="195" t="s">
        <v>108</v>
      </c>
      <c r="V6" s="195" t="s">
        <v>109</v>
      </c>
      <c r="W6" s="195" t="s">
        <v>110</v>
      </c>
      <c r="X6" s="195" t="s">
        <v>111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60">
      <c r="A8" s="124" t="s">
        <v>112</v>
      </c>
      <c r="B8" s="125" t="s">
        <v>60</v>
      </c>
      <c r="C8" s="138" t="s">
        <v>61</v>
      </c>
      <c r="D8" s="126"/>
      <c r="E8" s="127"/>
      <c r="F8" s="128"/>
      <c r="G8" s="128">
        <f>SUMIF(AG9:AG113,"&lt;&gt;NOR",G9:G113)</f>
        <v>0</v>
      </c>
      <c r="H8" s="128"/>
      <c r="I8" s="128">
        <f>SUM(I9:I113)</f>
        <v>0</v>
      </c>
      <c r="J8" s="128"/>
      <c r="K8" s="128">
        <f>SUM(K9:K113)</f>
        <v>0</v>
      </c>
      <c r="L8" s="128"/>
      <c r="M8" s="128">
        <f>SUM(M9:M113)</f>
        <v>0</v>
      </c>
      <c r="N8" s="128"/>
      <c r="O8" s="128">
        <f>SUM(O9:O113)</f>
        <v>0.06</v>
      </c>
      <c r="P8" s="128"/>
      <c r="Q8" s="128">
        <f>SUM(Q9:Q113)</f>
        <v>0</v>
      </c>
      <c r="R8" s="128"/>
      <c r="S8" s="128"/>
      <c r="T8" s="129"/>
      <c r="U8" s="123"/>
      <c r="V8" s="123">
        <f>SUM(V9:V113)</f>
        <v>3.6099999999999994</v>
      </c>
      <c r="W8" s="123"/>
      <c r="X8" s="123"/>
      <c r="AG8" t="s">
        <v>113</v>
      </c>
    </row>
    <row r="9" spans="1:60" outlineLevel="1">
      <c r="A9" s="130">
        <v>1</v>
      </c>
      <c r="B9" s="131" t="s">
        <v>114</v>
      </c>
      <c r="C9" s="139" t="s">
        <v>115</v>
      </c>
      <c r="D9" s="132" t="s">
        <v>116</v>
      </c>
      <c r="E9" s="133">
        <v>0.1419</v>
      </c>
      <c r="F9" s="134"/>
      <c r="G9" s="135">
        <f>ROUND(E9*F9,2)</f>
        <v>0</v>
      </c>
      <c r="H9" s="134"/>
      <c r="I9" s="135">
        <f>ROUND(E9*H9,2)</f>
        <v>0</v>
      </c>
      <c r="J9" s="134"/>
      <c r="K9" s="135">
        <f>ROUND(E9*J9,2)</f>
        <v>0</v>
      </c>
      <c r="L9" s="135">
        <v>21</v>
      </c>
      <c r="M9" s="135">
        <f>G9*(1+L9/100)</f>
        <v>0</v>
      </c>
      <c r="N9" s="135">
        <v>0</v>
      </c>
      <c r="O9" s="135">
        <f>ROUND(E9*N9,2)</f>
        <v>0</v>
      </c>
      <c r="P9" s="135">
        <v>0</v>
      </c>
      <c r="Q9" s="135">
        <f>ROUND(E9*P9,2)</f>
        <v>0</v>
      </c>
      <c r="R9" s="135"/>
      <c r="S9" s="135" t="s">
        <v>117</v>
      </c>
      <c r="T9" s="136" t="s">
        <v>117</v>
      </c>
      <c r="U9" s="112">
        <v>3.2000000000000001E-2</v>
      </c>
      <c r="V9" s="112">
        <f>ROUND(E9*U9,2)</f>
        <v>0</v>
      </c>
      <c r="W9" s="112"/>
      <c r="X9" s="112" t="s">
        <v>118</v>
      </c>
      <c r="Y9" s="107"/>
      <c r="Z9" s="107"/>
      <c r="AA9" s="107"/>
      <c r="AB9" s="107"/>
      <c r="AC9" s="107"/>
      <c r="AD9" s="107"/>
      <c r="AE9" s="107"/>
      <c r="AF9" s="107"/>
      <c r="AG9" s="107" t="s">
        <v>119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outlineLevel="1">
      <c r="A10" s="110"/>
      <c r="B10" s="111"/>
      <c r="C10" s="140" t="s">
        <v>120</v>
      </c>
      <c r="D10" s="113"/>
      <c r="E10" s="114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07"/>
      <c r="Z10" s="107"/>
      <c r="AA10" s="107"/>
      <c r="AB10" s="107"/>
      <c r="AC10" s="107"/>
      <c r="AD10" s="107"/>
      <c r="AE10" s="107"/>
      <c r="AF10" s="107"/>
      <c r="AG10" s="107" t="s">
        <v>121</v>
      </c>
      <c r="AH10" s="107">
        <v>0</v>
      </c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1">
      <c r="A11" s="110"/>
      <c r="B11" s="111"/>
      <c r="C11" s="140" t="s">
        <v>122</v>
      </c>
      <c r="D11" s="113"/>
      <c r="E11" s="114">
        <v>0.12</v>
      </c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07"/>
      <c r="Z11" s="107"/>
      <c r="AA11" s="107"/>
      <c r="AB11" s="107"/>
      <c r="AC11" s="107"/>
      <c r="AD11" s="107"/>
      <c r="AE11" s="107"/>
      <c r="AF11" s="107"/>
      <c r="AG11" s="107" t="s">
        <v>121</v>
      </c>
      <c r="AH11" s="107">
        <v>0</v>
      </c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outlineLevel="1">
      <c r="A12" s="110"/>
      <c r="B12" s="111"/>
      <c r="C12" s="140" t="s">
        <v>123</v>
      </c>
      <c r="D12" s="113"/>
      <c r="E12" s="114">
        <v>8.9999999999999993E-3</v>
      </c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07"/>
      <c r="Z12" s="107"/>
      <c r="AA12" s="107"/>
      <c r="AB12" s="107"/>
      <c r="AC12" s="107"/>
      <c r="AD12" s="107"/>
      <c r="AE12" s="107"/>
      <c r="AF12" s="107"/>
      <c r="AG12" s="107" t="s">
        <v>121</v>
      </c>
      <c r="AH12" s="107">
        <v>0</v>
      </c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</row>
    <row r="13" spans="1:60" outlineLevel="1">
      <c r="A13" s="110"/>
      <c r="B13" s="111"/>
      <c r="C13" s="141" t="s">
        <v>124</v>
      </c>
      <c r="D13" s="115"/>
      <c r="E13" s="116">
        <v>0.129</v>
      </c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07"/>
      <c r="Z13" s="107"/>
      <c r="AA13" s="107"/>
      <c r="AB13" s="107"/>
      <c r="AC13" s="107"/>
      <c r="AD13" s="107"/>
      <c r="AE13" s="107"/>
      <c r="AF13" s="107"/>
      <c r="AG13" s="107" t="s">
        <v>121</v>
      </c>
      <c r="AH13" s="107">
        <v>1</v>
      </c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 outlineLevel="1">
      <c r="A14" s="110"/>
      <c r="B14" s="111"/>
      <c r="C14" s="142" t="s">
        <v>125</v>
      </c>
      <c r="D14" s="117"/>
      <c r="E14" s="118">
        <v>1.29E-2</v>
      </c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07"/>
      <c r="Z14" s="107"/>
      <c r="AA14" s="107"/>
      <c r="AB14" s="107"/>
      <c r="AC14" s="107"/>
      <c r="AD14" s="107"/>
      <c r="AE14" s="107"/>
      <c r="AF14" s="107"/>
      <c r="AG14" s="107" t="s">
        <v>121</v>
      </c>
      <c r="AH14" s="107">
        <v>4</v>
      </c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outlineLevel="1">
      <c r="A15" s="130">
        <v>2</v>
      </c>
      <c r="B15" s="131" t="s">
        <v>126</v>
      </c>
      <c r="C15" s="139" t="s">
        <v>127</v>
      </c>
      <c r="D15" s="132" t="s">
        <v>116</v>
      </c>
      <c r="E15" s="133">
        <v>0.45900000000000002</v>
      </c>
      <c r="F15" s="134"/>
      <c r="G15" s="135">
        <f>ROUND(E15*F15,2)</f>
        <v>0</v>
      </c>
      <c r="H15" s="134"/>
      <c r="I15" s="135">
        <f>ROUND(E15*H15,2)</f>
        <v>0</v>
      </c>
      <c r="J15" s="134"/>
      <c r="K15" s="135">
        <f>ROUND(E15*J15,2)</f>
        <v>0</v>
      </c>
      <c r="L15" s="135">
        <v>21</v>
      </c>
      <c r="M15" s="135">
        <f>G15*(1+L15/100)</f>
        <v>0</v>
      </c>
      <c r="N15" s="135">
        <v>0</v>
      </c>
      <c r="O15" s="135">
        <f>ROUND(E15*N15,2)</f>
        <v>0</v>
      </c>
      <c r="P15" s="135">
        <v>0</v>
      </c>
      <c r="Q15" s="135">
        <f>ROUND(E15*P15,2)</f>
        <v>0</v>
      </c>
      <c r="R15" s="135"/>
      <c r="S15" s="135" t="s">
        <v>117</v>
      </c>
      <c r="T15" s="136" t="s">
        <v>117</v>
      </c>
      <c r="U15" s="112">
        <v>4.6550000000000002</v>
      </c>
      <c r="V15" s="112">
        <f>ROUND(E15*U15,2)</f>
        <v>2.14</v>
      </c>
      <c r="W15" s="112"/>
      <c r="X15" s="112" t="s">
        <v>118</v>
      </c>
      <c r="Y15" s="107"/>
      <c r="Z15" s="107"/>
      <c r="AA15" s="107"/>
      <c r="AB15" s="107"/>
      <c r="AC15" s="107"/>
      <c r="AD15" s="107"/>
      <c r="AE15" s="107"/>
      <c r="AF15" s="107"/>
      <c r="AG15" s="107" t="s">
        <v>119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outlineLevel="1">
      <c r="A16" s="110"/>
      <c r="B16" s="111"/>
      <c r="C16" s="140" t="s">
        <v>120</v>
      </c>
      <c r="D16" s="113"/>
      <c r="E16" s="114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07"/>
      <c r="Z16" s="107"/>
      <c r="AA16" s="107"/>
      <c r="AB16" s="107"/>
      <c r="AC16" s="107"/>
      <c r="AD16" s="107"/>
      <c r="AE16" s="107"/>
      <c r="AF16" s="107"/>
      <c r="AG16" s="107" t="s">
        <v>121</v>
      </c>
      <c r="AH16" s="107">
        <v>0</v>
      </c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</row>
    <row r="17" spans="1:60" outlineLevel="1">
      <c r="A17" s="110"/>
      <c r="B17" s="111"/>
      <c r="C17" s="140" t="s">
        <v>128</v>
      </c>
      <c r="D17" s="113"/>
      <c r="E17" s="114">
        <v>0.156</v>
      </c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07"/>
      <c r="Z17" s="107"/>
      <c r="AA17" s="107"/>
      <c r="AB17" s="107"/>
      <c r="AC17" s="107"/>
      <c r="AD17" s="107"/>
      <c r="AE17" s="107"/>
      <c r="AF17" s="107"/>
      <c r="AG17" s="107" t="s">
        <v>121</v>
      </c>
      <c r="AH17" s="107">
        <v>0</v>
      </c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outlineLevel="1">
      <c r="A18" s="110"/>
      <c r="B18" s="111"/>
      <c r="C18" s="141" t="s">
        <v>124</v>
      </c>
      <c r="D18" s="115"/>
      <c r="E18" s="116">
        <v>0.156</v>
      </c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07"/>
      <c r="Z18" s="107"/>
      <c r="AA18" s="107"/>
      <c r="AB18" s="107"/>
      <c r="AC18" s="107"/>
      <c r="AD18" s="107"/>
      <c r="AE18" s="107"/>
      <c r="AF18" s="107"/>
      <c r="AG18" s="107" t="s">
        <v>121</v>
      </c>
      <c r="AH18" s="107">
        <v>1</v>
      </c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</row>
    <row r="19" spans="1:60" outlineLevel="1">
      <c r="A19" s="110"/>
      <c r="B19" s="111"/>
      <c r="C19" s="140" t="s">
        <v>129</v>
      </c>
      <c r="D19" s="113"/>
      <c r="E19" s="114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07"/>
      <c r="Z19" s="107"/>
      <c r="AA19" s="107"/>
      <c r="AB19" s="107"/>
      <c r="AC19" s="107"/>
      <c r="AD19" s="107"/>
      <c r="AE19" s="107"/>
      <c r="AF19" s="107"/>
      <c r="AG19" s="107" t="s">
        <v>121</v>
      </c>
      <c r="AH19" s="107">
        <v>0</v>
      </c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 outlineLevel="1">
      <c r="A20" s="110"/>
      <c r="B20" s="111"/>
      <c r="C20" s="140" t="s">
        <v>130</v>
      </c>
      <c r="D20" s="113"/>
      <c r="E20" s="114">
        <v>0.20100000000000001</v>
      </c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07"/>
      <c r="Z20" s="107"/>
      <c r="AA20" s="107"/>
      <c r="AB20" s="107"/>
      <c r="AC20" s="107"/>
      <c r="AD20" s="107"/>
      <c r="AE20" s="107"/>
      <c r="AF20" s="107"/>
      <c r="AG20" s="107" t="s">
        <v>121</v>
      </c>
      <c r="AH20" s="107">
        <v>0</v>
      </c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</row>
    <row r="21" spans="1:60" outlineLevel="1">
      <c r="A21" s="110"/>
      <c r="B21" s="111"/>
      <c r="C21" s="140" t="s">
        <v>131</v>
      </c>
      <c r="D21" s="113"/>
      <c r="E21" s="114">
        <v>0.03</v>
      </c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07"/>
      <c r="Z21" s="107"/>
      <c r="AA21" s="107"/>
      <c r="AB21" s="107"/>
      <c r="AC21" s="107"/>
      <c r="AD21" s="107"/>
      <c r="AE21" s="107"/>
      <c r="AF21" s="107"/>
      <c r="AG21" s="107" t="s">
        <v>121</v>
      </c>
      <c r="AH21" s="107">
        <v>0</v>
      </c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outlineLevel="1">
      <c r="A22" s="110"/>
      <c r="B22" s="111"/>
      <c r="C22" s="141" t="s">
        <v>124</v>
      </c>
      <c r="D22" s="115"/>
      <c r="E22" s="116">
        <v>0.23100000000000001</v>
      </c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07"/>
      <c r="Z22" s="107"/>
      <c r="AA22" s="107"/>
      <c r="AB22" s="107"/>
      <c r="AC22" s="107"/>
      <c r="AD22" s="107"/>
      <c r="AE22" s="107"/>
      <c r="AF22" s="107"/>
      <c r="AG22" s="107" t="s">
        <v>121</v>
      </c>
      <c r="AH22" s="107">
        <v>1</v>
      </c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</row>
    <row r="23" spans="1:60" outlineLevel="1">
      <c r="A23" s="110"/>
      <c r="B23" s="111"/>
      <c r="C23" s="140" t="s">
        <v>132</v>
      </c>
      <c r="D23" s="113"/>
      <c r="E23" s="114">
        <v>7.1999999999999995E-2</v>
      </c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07"/>
      <c r="Z23" s="107"/>
      <c r="AA23" s="107"/>
      <c r="AB23" s="107"/>
      <c r="AC23" s="107"/>
      <c r="AD23" s="107"/>
      <c r="AE23" s="107"/>
      <c r="AF23" s="107"/>
      <c r="AG23" s="107" t="s">
        <v>121</v>
      </c>
      <c r="AH23" s="107">
        <v>0</v>
      </c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</row>
    <row r="24" spans="1:60" outlineLevel="1">
      <c r="A24" s="110"/>
      <c r="B24" s="111"/>
      <c r="C24" s="141" t="s">
        <v>124</v>
      </c>
      <c r="D24" s="115"/>
      <c r="E24" s="116">
        <v>7.1999999999999995E-2</v>
      </c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07"/>
      <c r="Z24" s="107"/>
      <c r="AA24" s="107"/>
      <c r="AB24" s="107"/>
      <c r="AC24" s="107"/>
      <c r="AD24" s="107"/>
      <c r="AE24" s="107"/>
      <c r="AF24" s="107"/>
      <c r="AG24" s="107" t="s">
        <v>121</v>
      </c>
      <c r="AH24" s="107">
        <v>1</v>
      </c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</row>
    <row r="25" spans="1:60" ht="22.5" outlineLevel="1">
      <c r="A25" s="130">
        <v>3</v>
      </c>
      <c r="B25" s="131" t="s">
        <v>133</v>
      </c>
      <c r="C25" s="139" t="s">
        <v>134</v>
      </c>
      <c r="D25" s="132" t="s">
        <v>116</v>
      </c>
      <c r="E25" s="133">
        <v>0.45900000000000002</v>
      </c>
      <c r="F25" s="134"/>
      <c r="G25" s="135">
        <f>ROUND(E25*F25,2)</f>
        <v>0</v>
      </c>
      <c r="H25" s="134"/>
      <c r="I25" s="135">
        <f>ROUND(E25*H25,2)</f>
        <v>0</v>
      </c>
      <c r="J25" s="134"/>
      <c r="K25" s="135">
        <f>ROUND(E25*J25,2)</f>
        <v>0</v>
      </c>
      <c r="L25" s="135">
        <v>21</v>
      </c>
      <c r="M25" s="135">
        <f>G25*(1+L25/100)</f>
        <v>0</v>
      </c>
      <c r="N25" s="135">
        <v>0</v>
      </c>
      <c r="O25" s="135">
        <f>ROUND(E25*N25,2)</f>
        <v>0</v>
      </c>
      <c r="P25" s="135">
        <v>0</v>
      </c>
      <c r="Q25" s="135">
        <f>ROUND(E25*P25,2)</f>
        <v>0</v>
      </c>
      <c r="R25" s="135"/>
      <c r="S25" s="135" t="s">
        <v>117</v>
      </c>
      <c r="T25" s="136" t="s">
        <v>117</v>
      </c>
      <c r="U25" s="112">
        <v>0.66800000000000004</v>
      </c>
      <c r="V25" s="112">
        <f>ROUND(E25*U25,2)</f>
        <v>0.31</v>
      </c>
      <c r="W25" s="112"/>
      <c r="X25" s="112" t="s">
        <v>118</v>
      </c>
      <c r="Y25" s="107"/>
      <c r="Z25" s="107"/>
      <c r="AA25" s="107"/>
      <c r="AB25" s="107"/>
      <c r="AC25" s="107"/>
      <c r="AD25" s="107"/>
      <c r="AE25" s="107"/>
      <c r="AF25" s="107"/>
      <c r="AG25" s="107" t="s">
        <v>135</v>
      </c>
      <c r="AH25" s="107"/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</row>
    <row r="26" spans="1:60" outlineLevel="1">
      <c r="A26" s="110"/>
      <c r="B26" s="111"/>
      <c r="C26" s="140" t="s">
        <v>136</v>
      </c>
      <c r="D26" s="113"/>
      <c r="E26" s="114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07"/>
      <c r="Z26" s="107"/>
      <c r="AA26" s="107"/>
      <c r="AB26" s="107"/>
      <c r="AC26" s="107"/>
      <c r="AD26" s="107"/>
      <c r="AE26" s="107"/>
      <c r="AF26" s="107"/>
      <c r="AG26" s="107" t="s">
        <v>121</v>
      </c>
      <c r="AH26" s="107">
        <v>0</v>
      </c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 outlineLevel="1">
      <c r="A27" s="110"/>
      <c r="B27" s="111"/>
      <c r="C27" s="140" t="s">
        <v>137</v>
      </c>
      <c r="D27" s="113"/>
      <c r="E27" s="114">
        <v>0.45900000000000002</v>
      </c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07"/>
      <c r="Z27" s="107"/>
      <c r="AA27" s="107"/>
      <c r="AB27" s="107"/>
      <c r="AC27" s="107"/>
      <c r="AD27" s="107"/>
      <c r="AE27" s="107"/>
      <c r="AF27" s="107"/>
      <c r="AG27" s="107" t="s">
        <v>121</v>
      </c>
      <c r="AH27" s="107">
        <v>5</v>
      </c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</row>
    <row r="28" spans="1:60" outlineLevel="1">
      <c r="A28" s="110"/>
      <c r="B28" s="111"/>
      <c r="C28" s="141" t="s">
        <v>124</v>
      </c>
      <c r="D28" s="115"/>
      <c r="E28" s="116">
        <v>0.45900000000000002</v>
      </c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07"/>
      <c r="Z28" s="107"/>
      <c r="AA28" s="107"/>
      <c r="AB28" s="107"/>
      <c r="AC28" s="107"/>
      <c r="AD28" s="107"/>
      <c r="AE28" s="107"/>
      <c r="AF28" s="107"/>
      <c r="AG28" s="107" t="s">
        <v>121</v>
      </c>
      <c r="AH28" s="107">
        <v>1</v>
      </c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outlineLevel="1">
      <c r="A29" s="130">
        <v>4</v>
      </c>
      <c r="B29" s="131" t="s">
        <v>138</v>
      </c>
      <c r="C29" s="139" t="s">
        <v>139</v>
      </c>
      <c r="D29" s="132" t="s">
        <v>116</v>
      </c>
      <c r="E29" s="133">
        <v>0.45900000000000002</v>
      </c>
      <c r="F29" s="134"/>
      <c r="G29" s="135">
        <f>ROUND(E29*F29,2)</f>
        <v>0</v>
      </c>
      <c r="H29" s="134"/>
      <c r="I29" s="135">
        <f>ROUND(E29*H29,2)</f>
        <v>0</v>
      </c>
      <c r="J29" s="134"/>
      <c r="K29" s="135">
        <f>ROUND(E29*J29,2)</f>
        <v>0</v>
      </c>
      <c r="L29" s="135">
        <v>21</v>
      </c>
      <c r="M29" s="135">
        <f>G29*(1+L29/100)</f>
        <v>0</v>
      </c>
      <c r="N29" s="135">
        <v>0</v>
      </c>
      <c r="O29" s="135">
        <f>ROUND(E29*N29,2)</f>
        <v>0</v>
      </c>
      <c r="P29" s="135">
        <v>0</v>
      </c>
      <c r="Q29" s="135">
        <f>ROUND(E29*P29,2)</f>
        <v>0</v>
      </c>
      <c r="R29" s="135"/>
      <c r="S29" s="135" t="s">
        <v>117</v>
      </c>
      <c r="T29" s="136" t="s">
        <v>117</v>
      </c>
      <c r="U29" s="112">
        <v>0.59099999999999997</v>
      </c>
      <c r="V29" s="112">
        <f>ROUND(E29*U29,2)</f>
        <v>0.27</v>
      </c>
      <c r="W29" s="112"/>
      <c r="X29" s="112" t="s">
        <v>118</v>
      </c>
      <c r="Y29" s="107"/>
      <c r="Z29" s="107"/>
      <c r="AA29" s="107"/>
      <c r="AB29" s="107"/>
      <c r="AC29" s="107"/>
      <c r="AD29" s="107"/>
      <c r="AE29" s="107"/>
      <c r="AF29" s="107"/>
      <c r="AG29" s="107" t="s">
        <v>135</v>
      </c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</row>
    <row r="30" spans="1:60" outlineLevel="1">
      <c r="A30" s="110"/>
      <c r="B30" s="111"/>
      <c r="C30" s="140" t="s">
        <v>136</v>
      </c>
      <c r="D30" s="113"/>
      <c r="E30" s="114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07"/>
      <c r="Z30" s="107"/>
      <c r="AA30" s="107"/>
      <c r="AB30" s="107"/>
      <c r="AC30" s="107"/>
      <c r="AD30" s="107"/>
      <c r="AE30" s="107"/>
      <c r="AF30" s="107"/>
      <c r="AG30" s="107" t="s">
        <v>121</v>
      </c>
      <c r="AH30" s="107">
        <v>0</v>
      </c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 outlineLevel="1">
      <c r="A31" s="110"/>
      <c r="B31" s="111"/>
      <c r="C31" s="140" t="s">
        <v>137</v>
      </c>
      <c r="D31" s="113"/>
      <c r="E31" s="114">
        <v>0.45900000000000002</v>
      </c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07"/>
      <c r="Z31" s="107"/>
      <c r="AA31" s="107"/>
      <c r="AB31" s="107"/>
      <c r="AC31" s="107"/>
      <c r="AD31" s="107"/>
      <c r="AE31" s="107"/>
      <c r="AF31" s="107"/>
      <c r="AG31" s="107" t="s">
        <v>121</v>
      </c>
      <c r="AH31" s="107">
        <v>5</v>
      </c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</row>
    <row r="32" spans="1:60" outlineLevel="1">
      <c r="A32" s="110"/>
      <c r="B32" s="111"/>
      <c r="C32" s="141" t="s">
        <v>124</v>
      </c>
      <c r="D32" s="115"/>
      <c r="E32" s="116">
        <v>0.45900000000000002</v>
      </c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07"/>
      <c r="Z32" s="107"/>
      <c r="AA32" s="107"/>
      <c r="AB32" s="107"/>
      <c r="AC32" s="107"/>
      <c r="AD32" s="107"/>
      <c r="AE32" s="107"/>
      <c r="AF32" s="107"/>
      <c r="AG32" s="107" t="s">
        <v>121</v>
      </c>
      <c r="AH32" s="107">
        <v>1</v>
      </c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outlineLevel="1">
      <c r="A33" s="130">
        <v>5</v>
      </c>
      <c r="B33" s="131" t="s">
        <v>140</v>
      </c>
      <c r="C33" s="139" t="s">
        <v>141</v>
      </c>
      <c r="D33" s="132" t="s">
        <v>116</v>
      </c>
      <c r="E33" s="133">
        <v>0.60089999999999999</v>
      </c>
      <c r="F33" s="134"/>
      <c r="G33" s="135">
        <f>ROUND(E33*F33,2)</f>
        <v>0</v>
      </c>
      <c r="H33" s="134"/>
      <c r="I33" s="135">
        <f>ROUND(E33*H33,2)</f>
        <v>0</v>
      </c>
      <c r="J33" s="134"/>
      <c r="K33" s="135">
        <f>ROUND(E33*J33,2)</f>
        <v>0</v>
      </c>
      <c r="L33" s="135">
        <v>21</v>
      </c>
      <c r="M33" s="135">
        <f>G33*(1+L33/100)</f>
        <v>0</v>
      </c>
      <c r="N33" s="135">
        <v>0</v>
      </c>
      <c r="O33" s="135">
        <f>ROUND(E33*N33,2)</f>
        <v>0</v>
      </c>
      <c r="P33" s="135">
        <v>0</v>
      </c>
      <c r="Q33" s="135">
        <f>ROUND(E33*P33,2)</f>
        <v>0</v>
      </c>
      <c r="R33" s="135"/>
      <c r="S33" s="135" t="s">
        <v>117</v>
      </c>
      <c r="T33" s="136" t="s">
        <v>117</v>
      </c>
      <c r="U33" s="112">
        <v>0.65200000000000002</v>
      </c>
      <c r="V33" s="112">
        <f>ROUND(E33*U33,2)</f>
        <v>0.39</v>
      </c>
      <c r="W33" s="112"/>
      <c r="X33" s="112" t="s">
        <v>118</v>
      </c>
      <c r="Y33" s="107"/>
      <c r="Z33" s="107"/>
      <c r="AA33" s="107"/>
      <c r="AB33" s="107"/>
      <c r="AC33" s="107"/>
      <c r="AD33" s="107"/>
      <c r="AE33" s="107"/>
      <c r="AF33" s="107"/>
      <c r="AG33" s="107" t="s">
        <v>135</v>
      </c>
      <c r="AH33" s="107"/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outlineLevel="1">
      <c r="A34" s="110"/>
      <c r="B34" s="111"/>
      <c r="C34" s="140" t="s">
        <v>136</v>
      </c>
      <c r="D34" s="113"/>
      <c r="E34" s="114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07"/>
      <c r="Z34" s="107"/>
      <c r="AA34" s="107"/>
      <c r="AB34" s="107"/>
      <c r="AC34" s="107"/>
      <c r="AD34" s="107"/>
      <c r="AE34" s="107"/>
      <c r="AF34" s="107"/>
      <c r="AG34" s="107" t="s">
        <v>121</v>
      </c>
      <c r="AH34" s="107">
        <v>0</v>
      </c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outlineLevel="1">
      <c r="A35" s="110"/>
      <c r="B35" s="111"/>
      <c r="C35" s="140" t="s">
        <v>137</v>
      </c>
      <c r="D35" s="113"/>
      <c r="E35" s="114">
        <v>0.45900000000000002</v>
      </c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07"/>
      <c r="Z35" s="107"/>
      <c r="AA35" s="107"/>
      <c r="AB35" s="107"/>
      <c r="AC35" s="107"/>
      <c r="AD35" s="107"/>
      <c r="AE35" s="107"/>
      <c r="AF35" s="107"/>
      <c r="AG35" s="107" t="s">
        <v>121</v>
      </c>
      <c r="AH35" s="107">
        <v>5</v>
      </c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</row>
    <row r="36" spans="1:60" outlineLevel="1">
      <c r="A36" s="110"/>
      <c r="B36" s="111"/>
      <c r="C36" s="140" t="s">
        <v>142</v>
      </c>
      <c r="D36" s="113"/>
      <c r="E36" s="114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07"/>
      <c r="Z36" s="107"/>
      <c r="AA36" s="107"/>
      <c r="AB36" s="107"/>
      <c r="AC36" s="107"/>
      <c r="AD36" s="107"/>
      <c r="AE36" s="107"/>
      <c r="AF36" s="107"/>
      <c r="AG36" s="107" t="s">
        <v>121</v>
      </c>
      <c r="AH36" s="107">
        <v>0</v>
      </c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</row>
    <row r="37" spans="1:60" outlineLevel="1">
      <c r="A37" s="110"/>
      <c r="B37" s="111"/>
      <c r="C37" s="140" t="s">
        <v>143</v>
      </c>
      <c r="D37" s="113"/>
      <c r="E37" s="114">
        <v>0.1419</v>
      </c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07"/>
      <c r="Z37" s="107"/>
      <c r="AA37" s="107"/>
      <c r="AB37" s="107"/>
      <c r="AC37" s="107"/>
      <c r="AD37" s="107"/>
      <c r="AE37" s="107"/>
      <c r="AF37" s="107"/>
      <c r="AG37" s="107" t="s">
        <v>121</v>
      </c>
      <c r="AH37" s="107">
        <v>5</v>
      </c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</row>
    <row r="38" spans="1:60" outlineLevel="1">
      <c r="A38" s="110"/>
      <c r="B38" s="111"/>
      <c r="C38" s="141" t="s">
        <v>124</v>
      </c>
      <c r="D38" s="115"/>
      <c r="E38" s="116">
        <v>0.60089999999999999</v>
      </c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07"/>
      <c r="Z38" s="107"/>
      <c r="AA38" s="107"/>
      <c r="AB38" s="107"/>
      <c r="AC38" s="107"/>
      <c r="AD38" s="107"/>
      <c r="AE38" s="107"/>
      <c r="AF38" s="107"/>
      <c r="AG38" s="107" t="s">
        <v>121</v>
      </c>
      <c r="AH38" s="107">
        <v>1</v>
      </c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</row>
    <row r="39" spans="1:60" outlineLevel="1">
      <c r="A39" s="130">
        <v>6</v>
      </c>
      <c r="B39" s="131" t="s">
        <v>144</v>
      </c>
      <c r="C39" s="139" t="s">
        <v>145</v>
      </c>
      <c r="D39" s="132" t="s">
        <v>116</v>
      </c>
      <c r="E39" s="133">
        <v>0.60089999999999999</v>
      </c>
      <c r="F39" s="134"/>
      <c r="G39" s="135">
        <f>ROUND(E39*F39,2)</f>
        <v>0</v>
      </c>
      <c r="H39" s="134"/>
      <c r="I39" s="135">
        <f>ROUND(E39*H39,2)</f>
        <v>0</v>
      </c>
      <c r="J39" s="134"/>
      <c r="K39" s="135">
        <f>ROUND(E39*J39,2)</f>
        <v>0</v>
      </c>
      <c r="L39" s="135">
        <v>21</v>
      </c>
      <c r="M39" s="135">
        <f>G39*(1+L39/100)</f>
        <v>0</v>
      </c>
      <c r="N39" s="135">
        <v>0</v>
      </c>
      <c r="O39" s="135">
        <f>ROUND(E39*N39,2)</f>
        <v>0</v>
      </c>
      <c r="P39" s="135">
        <v>0</v>
      </c>
      <c r="Q39" s="135">
        <f>ROUND(E39*P39,2)</f>
        <v>0</v>
      </c>
      <c r="R39" s="135"/>
      <c r="S39" s="135" t="s">
        <v>117</v>
      </c>
      <c r="T39" s="136" t="s">
        <v>117</v>
      </c>
      <c r="U39" s="112">
        <v>3.1E-2</v>
      </c>
      <c r="V39" s="112">
        <f>ROUND(E39*U39,2)</f>
        <v>0.02</v>
      </c>
      <c r="W39" s="112"/>
      <c r="X39" s="112" t="s">
        <v>118</v>
      </c>
      <c r="Y39" s="107"/>
      <c r="Z39" s="107"/>
      <c r="AA39" s="107"/>
      <c r="AB39" s="107"/>
      <c r="AC39" s="107"/>
      <c r="AD39" s="107"/>
      <c r="AE39" s="107"/>
      <c r="AF39" s="107"/>
      <c r="AG39" s="107" t="s">
        <v>135</v>
      </c>
      <c r="AH39" s="107"/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</row>
    <row r="40" spans="1:60" ht="22.5" outlineLevel="1">
      <c r="A40" s="110"/>
      <c r="B40" s="111"/>
      <c r="C40" s="280" t="s">
        <v>146</v>
      </c>
      <c r="D40" s="281"/>
      <c r="E40" s="281"/>
      <c r="F40" s="281"/>
      <c r="G40" s="281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07"/>
      <c r="Z40" s="107"/>
      <c r="AA40" s="107"/>
      <c r="AB40" s="107"/>
      <c r="AC40" s="107"/>
      <c r="AD40" s="107"/>
      <c r="AE40" s="107"/>
      <c r="AF40" s="107"/>
      <c r="AG40" s="107" t="s">
        <v>147</v>
      </c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37" t="str">
        <f>C40</f>
        <v>Uložení sypaniny do násypů nebo na skládku s rozprostřením sypaniny ve vrstvách a s hrubým urovnáním.</v>
      </c>
      <c r="BB40" s="107"/>
      <c r="BC40" s="107"/>
      <c r="BD40" s="107"/>
      <c r="BE40" s="107"/>
      <c r="BF40" s="107"/>
      <c r="BG40" s="107"/>
      <c r="BH40" s="107"/>
    </row>
    <row r="41" spans="1:60" outlineLevel="1">
      <c r="A41" s="110"/>
      <c r="B41" s="111"/>
      <c r="C41" s="140" t="s">
        <v>136</v>
      </c>
      <c r="D41" s="113"/>
      <c r="E41" s="114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07"/>
      <c r="Z41" s="107"/>
      <c r="AA41" s="107"/>
      <c r="AB41" s="107"/>
      <c r="AC41" s="107"/>
      <c r="AD41" s="107"/>
      <c r="AE41" s="107"/>
      <c r="AF41" s="107"/>
      <c r="AG41" s="107" t="s">
        <v>121</v>
      </c>
      <c r="AH41" s="107">
        <v>0</v>
      </c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</row>
    <row r="42" spans="1:60" outlineLevel="1">
      <c r="A42" s="110"/>
      <c r="B42" s="111"/>
      <c r="C42" s="140" t="s">
        <v>137</v>
      </c>
      <c r="D42" s="113"/>
      <c r="E42" s="114">
        <v>0.45900000000000002</v>
      </c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07"/>
      <c r="Z42" s="107"/>
      <c r="AA42" s="107"/>
      <c r="AB42" s="107"/>
      <c r="AC42" s="107"/>
      <c r="AD42" s="107"/>
      <c r="AE42" s="107"/>
      <c r="AF42" s="107"/>
      <c r="AG42" s="107" t="s">
        <v>121</v>
      </c>
      <c r="AH42" s="107">
        <v>5</v>
      </c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outlineLevel="1">
      <c r="A43" s="110"/>
      <c r="B43" s="111"/>
      <c r="C43" s="140" t="s">
        <v>142</v>
      </c>
      <c r="D43" s="113"/>
      <c r="E43" s="114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07"/>
      <c r="Z43" s="107"/>
      <c r="AA43" s="107"/>
      <c r="AB43" s="107"/>
      <c r="AC43" s="107"/>
      <c r="AD43" s="107"/>
      <c r="AE43" s="107"/>
      <c r="AF43" s="107"/>
      <c r="AG43" s="107" t="s">
        <v>121</v>
      </c>
      <c r="AH43" s="107">
        <v>0</v>
      </c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</row>
    <row r="44" spans="1:60" outlineLevel="1">
      <c r="A44" s="110"/>
      <c r="B44" s="111"/>
      <c r="C44" s="140" t="s">
        <v>143</v>
      </c>
      <c r="D44" s="113"/>
      <c r="E44" s="114">
        <v>0.1419</v>
      </c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07"/>
      <c r="Z44" s="107"/>
      <c r="AA44" s="107"/>
      <c r="AB44" s="107"/>
      <c r="AC44" s="107"/>
      <c r="AD44" s="107"/>
      <c r="AE44" s="107"/>
      <c r="AF44" s="107"/>
      <c r="AG44" s="107" t="s">
        <v>121</v>
      </c>
      <c r="AH44" s="107">
        <v>5</v>
      </c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outlineLevel="1">
      <c r="A45" s="110"/>
      <c r="B45" s="111"/>
      <c r="C45" s="141" t="s">
        <v>124</v>
      </c>
      <c r="D45" s="115"/>
      <c r="E45" s="116">
        <v>0.60089999999999999</v>
      </c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07"/>
      <c r="Z45" s="107"/>
      <c r="AA45" s="107"/>
      <c r="AB45" s="107"/>
      <c r="AC45" s="107"/>
      <c r="AD45" s="107"/>
      <c r="AE45" s="107"/>
      <c r="AF45" s="107"/>
      <c r="AG45" s="107" t="s">
        <v>121</v>
      </c>
      <c r="AH45" s="107">
        <v>1</v>
      </c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</row>
    <row r="46" spans="1:60" ht="22.5" outlineLevel="1">
      <c r="A46" s="130">
        <v>7</v>
      </c>
      <c r="B46" s="131" t="s">
        <v>148</v>
      </c>
      <c r="C46" s="139" t="s">
        <v>149</v>
      </c>
      <c r="D46" s="132" t="s">
        <v>116</v>
      </c>
      <c r="E46" s="133">
        <v>0.45900000000000002</v>
      </c>
      <c r="F46" s="134"/>
      <c r="G46" s="135">
        <f>ROUND(E46*F46,2)</f>
        <v>0</v>
      </c>
      <c r="H46" s="134"/>
      <c r="I46" s="135">
        <f>ROUND(E46*H46,2)</f>
        <v>0</v>
      </c>
      <c r="J46" s="134"/>
      <c r="K46" s="135">
        <f>ROUND(E46*J46,2)</f>
        <v>0</v>
      </c>
      <c r="L46" s="135">
        <v>21</v>
      </c>
      <c r="M46" s="135">
        <f>G46*(1+L46/100)</f>
        <v>0</v>
      </c>
      <c r="N46" s="135">
        <v>0</v>
      </c>
      <c r="O46" s="135">
        <f>ROUND(E46*N46,2)</f>
        <v>0</v>
      </c>
      <c r="P46" s="135">
        <v>0</v>
      </c>
      <c r="Q46" s="135">
        <f>ROUND(E46*P46,2)</f>
        <v>0</v>
      </c>
      <c r="R46" s="135"/>
      <c r="S46" s="135" t="s">
        <v>117</v>
      </c>
      <c r="T46" s="136" t="s">
        <v>117</v>
      </c>
      <c r="U46" s="112">
        <v>1.0999999999999999E-2</v>
      </c>
      <c r="V46" s="112">
        <f>ROUND(E46*U46,2)</f>
        <v>0.01</v>
      </c>
      <c r="W46" s="112"/>
      <c r="X46" s="112" t="s">
        <v>118</v>
      </c>
      <c r="Y46" s="107"/>
      <c r="Z46" s="107"/>
      <c r="AA46" s="107"/>
      <c r="AB46" s="107"/>
      <c r="AC46" s="107"/>
      <c r="AD46" s="107"/>
      <c r="AE46" s="107"/>
      <c r="AF46" s="107"/>
      <c r="AG46" s="107" t="s">
        <v>135</v>
      </c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outlineLevel="1">
      <c r="A47" s="110"/>
      <c r="B47" s="111"/>
      <c r="C47" s="140" t="s">
        <v>136</v>
      </c>
      <c r="D47" s="113"/>
      <c r="E47" s="114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07"/>
      <c r="Z47" s="107"/>
      <c r="AA47" s="107"/>
      <c r="AB47" s="107"/>
      <c r="AC47" s="107"/>
      <c r="AD47" s="107"/>
      <c r="AE47" s="107"/>
      <c r="AF47" s="107"/>
      <c r="AG47" s="107" t="s">
        <v>121</v>
      </c>
      <c r="AH47" s="107">
        <v>0</v>
      </c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</row>
    <row r="48" spans="1:60" outlineLevel="1">
      <c r="A48" s="110"/>
      <c r="B48" s="111"/>
      <c r="C48" s="140" t="s">
        <v>137</v>
      </c>
      <c r="D48" s="113"/>
      <c r="E48" s="114">
        <v>0.45900000000000002</v>
      </c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07"/>
      <c r="Z48" s="107"/>
      <c r="AA48" s="107"/>
      <c r="AB48" s="107"/>
      <c r="AC48" s="107"/>
      <c r="AD48" s="107"/>
      <c r="AE48" s="107"/>
      <c r="AF48" s="107"/>
      <c r="AG48" s="107" t="s">
        <v>121</v>
      </c>
      <c r="AH48" s="107">
        <v>5</v>
      </c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outlineLevel="1">
      <c r="A49" s="110"/>
      <c r="B49" s="111"/>
      <c r="C49" s="141" t="s">
        <v>124</v>
      </c>
      <c r="D49" s="115"/>
      <c r="E49" s="116">
        <v>0.45900000000000002</v>
      </c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07"/>
      <c r="Z49" s="107"/>
      <c r="AA49" s="107"/>
      <c r="AB49" s="107"/>
      <c r="AC49" s="107"/>
      <c r="AD49" s="107"/>
      <c r="AE49" s="107"/>
      <c r="AF49" s="107"/>
      <c r="AG49" s="107" t="s">
        <v>121</v>
      </c>
      <c r="AH49" s="107">
        <v>1</v>
      </c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</row>
    <row r="50" spans="1:60" outlineLevel="1">
      <c r="A50" s="130">
        <v>8</v>
      </c>
      <c r="B50" s="131" t="s">
        <v>150</v>
      </c>
      <c r="C50" s="139" t="s">
        <v>151</v>
      </c>
      <c r="D50" s="132" t="s">
        <v>116</v>
      </c>
      <c r="E50" s="133">
        <v>4.59</v>
      </c>
      <c r="F50" s="134"/>
      <c r="G50" s="135">
        <f>ROUND(E50*F50,2)</f>
        <v>0</v>
      </c>
      <c r="H50" s="134"/>
      <c r="I50" s="135">
        <f>ROUND(E50*H50,2)</f>
        <v>0</v>
      </c>
      <c r="J50" s="134"/>
      <c r="K50" s="135">
        <f>ROUND(E50*J50,2)</f>
        <v>0</v>
      </c>
      <c r="L50" s="135">
        <v>21</v>
      </c>
      <c r="M50" s="135">
        <f>G50*(1+L50/100)</f>
        <v>0</v>
      </c>
      <c r="N50" s="135">
        <v>0</v>
      </c>
      <c r="O50" s="135">
        <f>ROUND(E50*N50,2)</f>
        <v>0</v>
      </c>
      <c r="P50" s="135">
        <v>0</v>
      </c>
      <c r="Q50" s="135">
        <f>ROUND(E50*P50,2)</f>
        <v>0</v>
      </c>
      <c r="R50" s="135"/>
      <c r="S50" s="135" t="s">
        <v>117</v>
      </c>
      <c r="T50" s="136" t="s">
        <v>117</v>
      </c>
      <c r="U50" s="112">
        <v>0</v>
      </c>
      <c r="V50" s="112">
        <f>ROUND(E50*U50,2)</f>
        <v>0</v>
      </c>
      <c r="W50" s="112"/>
      <c r="X50" s="112" t="s">
        <v>118</v>
      </c>
      <c r="Y50" s="107"/>
      <c r="Z50" s="107"/>
      <c r="AA50" s="107"/>
      <c r="AB50" s="107"/>
      <c r="AC50" s="107"/>
      <c r="AD50" s="107"/>
      <c r="AE50" s="107"/>
      <c r="AF50" s="107"/>
      <c r="AG50" s="107" t="s">
        <v>135</v>
      </c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outlineLevel="1">
      <c r="A51" s="110"/>
      <c r="B51" s="111"/>
      <c r="C51" s="140" t="s">
        <v>152</v>
      </c>
      <c r="D51" s="113"/>
      <c r="E51" s="114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07"/>
      <c r="Z51" s="107"/>
      <c r="AA51" s="107"/>
      <c r="AB51" s="107"/>
      <c r="AC51" s="107"/>
      <c r="AD51" s="107"/>
      <c r="AE51" s="107"/>
      <c r="AF51" s="107"/>
      <c r="AG51" s="107" t="s">
        <v>121</v>
      </c>
      <c r="AH51" s="107">
        <v>0</v>
      </c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</row>
    <row r="52" spans="1:60" outlineLevel="1">
      <c r="A52" s="110"/>
      <c r="B52" s="111"/>
      <c r="C52" s="140" t="s">
        <v>153</v>
      </c>
      <c r="D52" s="113"/>
      <c r="E52" s="114">
        <v>0.45900000000000002</v>
      </c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07"/>
      <c r="Z52" s="107"/>
      <c r="AA52" s="107"/>
      <c r="AB52" s="107"/>
      <c r="AC52" s="107"/>
      <c r="AD52" s="107"/>
      <c r="AE52" s="107"/>
      <c r="AF52" s="107"/>
      <c r="AG52" s="107" t="s">
        <v>121</v>
      </c>
      <c r="AH52" s="107">
        <v>5</v>
      </c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outlineLevel="1">
      <c r="A53" s="110"/>
      <c r="B53" s="111"/>
      <c r="C53" s="141" t="s">
        <v>124</v>
      </c>
      <c r="D53" s="115"/>
      <c r="E53" s="116">
        <v>0.45900000000000002</v>
      </c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07"/>
      <c r="Z53" s="107"/>
      <c r="AA53" s="107"/>
      <c r="AB53" s="107"/>
      <c r="AC53" s="107"/>
      <c r="AD53" s="107"/>
      <c r="AE53" s="107"/>
      <c r="AF53" s="107"/>
      <c r="AG53" s="107" t="s">
        <v>121</v>
      </c>
      <c r="AH53" s="107">
        <v>1</v>
      </c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</row>
    <row r="54" spans="1:60" outlineLevel="1">
      <c r="A54" s="110"/>
      <c r="B54" s="111"/>
      <c r="C54" s="142" t="s">
        <v>154</v>
      </c>
      <c r="D54" s="117"/>
      <c r="E54" s="118">
        <v>4.1310000000000002</v>
      </c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07"/>
      <c r="Z54" s="107"/>
      <c r="AA54" s="107"/>
      <c r="AB54" s="107"/>
      <c r="AC54" s="107"/>
      <c r="AD54" s="107"/>
      <c r="AE54" s="107"/>
      <c r="AF54" s="107"/>
      <c r="AG54" s="107" t="s">
        <v>121</v>
      </c>
      <c r="AH54" s="107">
        <v>4</v>
      </c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outlineLevel="1">
      <c r="A55" s="130">
        <v>9</v>
      </c>
      <c r="B55" s="131" t="s">
        <v>155</v>
      </c>
      <c r="C55" s="139" t="s">
        <v>156</v>
      </c>
      <c r="D55" s="132" t="s">
        <v>116</v>
      </c>
      <c r="E55" s="133">
        <v>0.45900000000000002</v>
      </c>
      <c r="F55" s="134"/>
      <c r="G55" s="135">
        <f>ROUND(E55*F55,2)</f>
        <v>0</v>
      </c>
      <c r="H55" s="134"/>
      <c r="I55" s="135">
        <f>ROUND(E55*H55,2)</f>
        <v>0</v>
      </c>
      <c r="J55" s="134"/>
      <c r="K55" s="135">
        <f>ROUND(E55*J55,2)</f>
        <v>0</v>
      </c>
      <c r="L55" s="135">
        <v>21</v>
      </c>
      <c r="M55" s="135">
        <f>G55*(1+L55/100)</f>
        <v>0</v>
      </c>
      <c r="N55" s="135">
        <v>0</v>
      </c>
      <c r="O55" s="135">
        <f>ROUND(E55*N55,2)</f>
        <v>0</v>
      </c>
      <c r="P55" s="135">
        <v>0</v>
      </c>
      <c r="Q55" s="135">
        <f>ROUND(E55*P55,2)</f>
        <v>0</v>
      </c>
      <c r="R55" s="135"/>
      <c r="S55" s="135" t="s">
        <v>117</v>
      </c>
      <c r="T55" s="136" t="s">
        <v>117</v>
      </c>
      <c r="U55" s="112">
        <v>0</v>
      </c>
      <c r="V55" s="112">
        <f>ROUND(E55*U55,2)</f>
        <v>0</v>
      </c>
      <c r="W55" s="112"/>
      <c r="X55" s="112" t="s">
        <v>118</v>
      </c>
      <c r="Y55" s="107"/>
      <c r="Z55" s="107"/>
      <c r="AA55" s="107"/>
      <c r="AB55" s="107"/>
      <c r="AC55" s="107"/>
      <c r="AD55" s="107"/>
      <c r="AE55" s="107"/>
      <c r="AF55" s="107"/>
      <c r="AG55" s="107" t="s">
        <v>135</v>
      </c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</row>
    <row r="56" spans="1:60" outlineLevel="1">
      <c r="A56" s="110"/>
      <c r="B56" s="111"/>
      <c r="C56" s="140" t="s">
        <v>152</v>
      </c>
      <c r="D56" s="113"/>
      <c r="E56" s="114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07"/>
      <c r="Z56" s="107"/>
      <c r="AA56" s="107"/>
      <c r="AB56" s="107"/>
      <c r="AC56" s="107"/>
      <c r="AD56" s="107"/>
      <c r="AE56" s="107"/>
      <c r="AF56" s="107"/>
      <c r="AG56" s="107" t="s">
        <v>121</v>
      </c>
      <c r="AH56" s="107">
        <v>0</v>
      </c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outlineLevel="1">
      <c r="A57" s="110"/>
      <c r="B57" s="111"/>
      <c r="C57" s="140" t="s">
        <v>153</v>
      </c>
      <c r="D57" s="113"/>
      <c r="E57" s="114">
        <v>0.45900000000000002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07"/>
      <c r="Z57" s="107"/>
      <c r="AA57" s="107"/>
      <c r="AB57" s="107"/>
      <c r="AC57" s="107"/>
      <c r="AD57" s="107"/>
      <c r="AE57" s="107"/>
      <c r="AF57" s="107"/>
      <c r="AG57" s="107" t="s">
        <v>121</v>
      </c>
      <c r="AH57" s="107">
        <v>5</v>
      </c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</row>
    <row r="58" spans="1:60" outlineLevel="1">
      <c r="A58" s="110"/>
      <c r="B58" s="111"/>
      <c r="C58" s="141" t="s">
        <v>124</v>
      </c>
      <c r="D58" s="115"/>
      <c r="E58" s="116">
        <v>0.45900000000000002</v>
      </c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07"/>
      <c r="Z58" s="107"/>
      <c r="AA58" s="107"/>
      <c r="AB58" s="107"/>
      <c r="AC58" s="107"/>
      <c r="AD58" s="107"/>
      <c r="AE58" s="107"/>
      <c r="AF58" s="107"/>
      <c r="AG58" s="107" t="s">
        <v>121</v>
      </c>
      <c r="AH58" s="107">
        <v>1</v>
      </c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outlineLevel="1">
      <c r="A59" s="130">
        <v>10</v>
      </c>
      <c r="B59" s="131" t="s">
        <v>157</v>
      </c>
      <c r="C59" s="139" t="s">
        <v>158</v>
      </c>
      <c r="D59" s="132" t="s">
        <v>116</v>
      </c>
      <c r="E59" s="133">
        <v>0.03</v>
      </c>
      <c r="F59" s="134"/>
      <c r="G59" s="135">
        <f>ROUND(E59*F59,2)</f>
        <v>0</v>
      </c>
      <c r="H59" s="134"/>
      <c r="I59" s="135">
        <f>ROUND(E59*H59,2)</f>
        <v>0</v>
      </c>
      <c r="J59" s="134"/>
      <c r="K59" s="135">
        <f>ROUND(E59*J59,2)</f>
        <v>0</v>
      </c>
      <c r="L59" s="135">
        <v>21</v>
      </c>
      <c r="M59" s="135">
        <f>G59*(1+L59/100)</f>
        <v>0</v>
      </c>
      <c r="N59" s="135">
        <v>0</v>
      </c>
      <c r="O59" s="135">
        <f>ROUND(E59*N59,2)</f>
        <v>0</v>
      </c>
      <c r="P59" s="135">
        <v>0</v>
      </c>
      <c r="Q59" s="135">
        <f>ROUND(E59*P59,2)</f>
        <v>0</v>
      </c>
      <c r="R59" s="135"/>
      <c r="S59" s="135" t="s">
        <v>117</v>
      </c>
      <c r="T59" s="136" t="s">
        <v>117</v>
      </c>
      <c r="U59" s="112">
        <v>0.20200000000000001</v>
      </c>
      <c r="V59" s="112">
        <f>ROUND(E59*U59,2)</f>
        <v>0.01</v>
      </c>
      <c r="W59" s="112"/>
      <c r="X59" s="112" t="s">
        <v>118</v>
      </c>
      <c r="Y59" s="107"/>
      <c r="Z59" s="107"/>
      <c r="AA59" s="107"/>
      <c r="AB59" s="107"/>
      <c r="AC59" s="107"/>
      <c r="AD59" s="107"/>
      <c r="AE59" s="107"/>
      <c r="AF59" s="107"/>
      <c r="AG59" s="107" t="s">
        <v>135</v>
      </c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</row>
    <row r="60" spans="1:60" outlineLevel="1">
      <c r="A60" s="110"/>
      <c r="B60" s="111"/>
      <c r="C60" s="280" t="s">
        <v>159</v>
      </c>
      <c r="D60" s="281"/>
      <c r="E60" s="281"/>
      <c r="F60" s="281"/>
      <c r="G60" s="281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07"/>
      <c r="Z60" s="107"/>
      <c r="AA60" s="107"/>
      <c r="AB60" s="107"/>
      <c r="AC60" s="107"/>
      <c r="AD60" s="107"/>
      <c r="AE60" s="107"/>
      <c r="AF60" s="107"/>
      <c r="AG60" s="107" t="s">
        <v>147</v>
      </c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outlineLevel="1">
      <c r="A61" s="110"/>
      <c r="B61" s="111"/>
      <c r="C61" s="140" t="s">
        <v>129</v>
      </c>
      <c r="D61" s="113"/>
      <c r="E61" s="114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07"/>
      <c r="Z61" s="107"/>
      <c r="AA61" s="107"/>
      <c r="AB61" s="107"/>
      <c r="AC61" s="107"/>
      <c r="AD61" s="107"/>
      <c r="AE61" s="107"/>
      <c r="AF61" s="107"/>
      <c r="AG61" s="107" t="s">
        <v>121</v>
      </c>
      <c r="AH61" s="107">
        <v>0</v>
      </c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</row>
    <row r="62" spans="1:60" outlineLevel="1">
      <c r="A62" s="110"/>
      <c r="B62" s="111"/>
      <c r="C62" s="140" t="s">
        <v>131</v>
      </c>
      <c r="D62" s="113"/>
      <c r="E62" s="114">
        <v>0.03</v>
      </c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07"/>
      <c r="Z62" s="107"/>
      <c r="AA62" s="107"/>
      <c r="AB62" s="107"/>
      <c r="AC62" s="107"/>
      <c r="AD62" s="107"/>
      <c r="AE62" s="107"/>
      <c r="AF62" s="107"/>
      <c r="AG62" s="107" t="s">
        <v>121</v>
      </c>
      <c r="AH62" s="107">
        <v>0</v>
      </c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outlineLevel="1">
      <c r="A63" s="110"/>
      <c r="B63" s="111"/>
      <c r="C63" s="141" t="s">
        <v>124</v>
      </c>
      <c r="D63" s="115"/>
      <c r="E63" s="116">
        <v>0.03</v>
      </c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07"/>
      <c r="Z63" s="107"/>
      <c r="AA63" s="107"/>
      <c r="AB63" s="107"/>
      <c r="AC63" s="107"/>
      <c r="AD63" s="107"/>
      <c r="AE63" s="107"/>
      <c r="AF63" s="107"/>
      <c r="AG63" s="107" t="s">
        <v>121</v>
      </c>
      <c r="AH63" s="107">
        <v>1</v>
      </c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</row>
    <row r="64" spans="1:60" outlineLevel="1">
      <c r="A64" s="130">
        <v>11</v>
      </c>
      <c r="B64" s="131" t="s">
        <v>160</v>
      </c>
      <c r="C64" s="139" t="s">
        <v>161</v>
      </c>
      <c r="D64" s="132" t="s">
        <v>162</v>
      </c>
      <c r="E64" s="133">
        <v>5.9400000000000001E-2</v>
      </c>
      <c r="F64" s="134"/>
      <c r="G64" s="135">
        <f>ROUND(E64*F64,2)</f>
        <v>0</v>
      </c>
      <c r="H64" s="134"/>
      <c r="I64" s="135">
        <f>ROUND(E64*H64,2)</f>
        <v>0</v>
      </c>
      <c r="J64" s="134"/>
      <c r="K64" s="135">
        <f>ROUND(E64*J64,2)</f>
        <v>0</v>
      </c>
      <c r="L64" s="135">
        <v>21</v>
      </c>
      <c r="M64" s="135">
        <f>G64*(1+L64/100)</f>
        <v>0</v>
      </c>
      <c r="N64" s="135">
        <v>1</v>
      </c>
      <c r="O64" s="135">
        <f>ROUND(E64*N64,2)</f>
        <v>0.06</v>
      </c>
      <c r="P64" s="135">
        <v>0</v>
      </c>
      <c r="Q64" s="135">
        <f>ROUND(E64*P64,2)</f>
        <v>0</v>
      </c>
      <c r="R64" s="135" t="s">
        <v>163</v>
      </c>
      <c r="S64" s="135" t="s">
        <v>117</v>
      </c>
      <c r="T64" s="136" t="s">
        <v>117</v>
      </c>
      <c r="U64" s="112">
        <v>0</v>
      </c>
      <c r="V64" s="112">
        <f>ROUND(E64*U64,2)</f>
        <v>0</v>
      </c>
      <c r="W64" s="112"/>
      <c r="X64" s="112" t="s">
        <v>164</v>
      </c>
      <c r="Y64" s="107"/>
      <c r="Z64" s="107"/>
      <c r="AA64" s="107"/>
      <c r="AB64" s="107"/>
      <c r="AC64" s="107"/>
      <c r="AD64" s="107"/>
      <c r="AE64" s="107"/>
      <c r="AF64" s="107"/>
      <c r="AG64" s="107" t="s">
        <v>165</v>
      </c>
      <c r="AH64" s="107"/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</row>
    <row r="65" spans="1:60" outlineLevel="1">
      <c r="A65" s="110"/>
      <c r="B65" s="111"/>
      <c r="C65" s="143" t="s">
        <v>166</v>
      </c>
      <c r="D65" s="119"/>
      <c r="E65" s="120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07"/>
      <c r="Z65" s="107"/>
      <c r="AA65" s="107"/>
      <c r="AB65" s="107"/>
      <c r="AC65" s="107"/>
      <c r="AD65" s="107"/>
      <c r="AE65" s="107"/>
      <c r="AF65" s="107"/>
      <c r="AG65" s="107" t="s">
        <v>121</v>
      </c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outlineLevel="1">
      <c r="A66" s="110"/>
      <c r="B66" s="111"/>
      <c r="C66" s="144" t="s">
        <v>167</v>
      </c>
      <c r="D66" s="119"/>
      <c r="E66" s="120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07"/>
      <c r="Z66" s="107"/>
      <c r="AA66" s="107"/>
      <c r="AB66" s="107"/>
      <c r="AC66" s="107"/>
      <c r="AD66" s="107"/>
      <c r="AE66" s="107"/>
      <c r="AF66" s="107"/>
      <c r="AG66" s="107" t="s">
        <v>121</v>
      </c>
      <c r="AH66" s="107">
        <v>2</v>
      </c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</row>
    <row r="67" spans="1:60" outlineLevel="1">
      <c r="A67" s="110"/>
      <c r="B67" s="111"/>
      <c r="C67" s="144" t="s">
        <v>168</v>
      </c>
      <c r="D67" s="119"/>
      <c r="E67" s="120">
        <v>0.03</v>
      </c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07"/>
      <c r="Z67" s="107"/>
      <c r="AA67" s="107"/>
      <c r="AB67" s="107"/>
      <c r="AC67" s="107"/>
      <c r="AD67" s="107"/>
      <c r="AE67" s="107"/>
      <c r="AF67" s="107"/>
      <c r="AG67" s="107" t="s">
        <v>121</v>
      </c>
      <c r="AH67" s="107">
        <v>2</v>
      </c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</row>
    <row r="68" spans="1:60" outlineLevel="1">
      <c r="A68" s="110"/>
      <c r="B68" s="111"/>
      <c r="C68" s="145" t="s">
        <v>169</v>
      </c>
      <c r="D68" s="121"/>
      <c r="E68" s="122">
        <v>0.03</v>
      </c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07"/>
      <c r="Z68" s="107"/>
      <c r="AA68" s="107"/>
      <c r="AB68" s="107"/>
      <c r="AC68" s="107"/>
      <c r="AD68" s="107"/>
      <c r="AE68" s="107"/>
      <c r="AF68" s="107"/>
      <c r="AG68" s="107" t="s">
        <v>121</v>
      </c>
      <c r="AH68" s="107">
        <v>3</v>
      </c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</row>
    <row r="69" spans="1:60" outlineLevel="1">
      <c r="A69" s="110"/>
      <c r="B69" s="111"/>
      <c r="C69" s="143" t="s">
        <v>170</v>
      </c>
      <c r="D69" s="119"/>
      <c r="E69" s="120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07"/>
      <c r="Z69" s="107"/>
      <c r="AA69" s="107"/>
      <c r="AB69" s="107"/>
      <c r="AC69" s="107"/>
      <c r="AD69" s="107"/>
      <c r="AE69" s="107"/>
      <c r="AF69" s="107"/>
      <c r="AG69" s="107" t="s">
        <v>121</v>
      </c>
      <c r="AH69" s="107"/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</row>
    <row r="70" spans="1:60" outlineLevel="1">
      <c r="A70" s="110"/>
      <c r="B70" s="111"/>
      <c r="C70" s="140" t="s">
        <v>171</v>
      </c>
      <c r="D70" s="113"/>
      <c r="E70" s="114">
        <v>5.3999999999999999E-2</v>
      </c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07"/>
      <c r="Z70" s="107"/>
      <c r="AA70" s="107"/>
      <c r="AB70" s="107"/>
      <c r="AC70" s="107"/>
      <c r="AD70" s="107"/>
      <c r="AE70" s="107"/>
      <c r="AF70" s="107"/>
      <c r="AG70" s="107" t="s">
        <v>121</v>
      </c>
      <c r="AH70" s="107">
        <v>0</v>
      </c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0" outlineLevel="1">
      <c r="A71" s="110"/>
      <c r="B71" s="111"/>
      <c r="C71" s="141" t="s">
        <v>124</v>
      </c>
      <c r="D71" s="115"/>
      <c r="E71" s="116">
        <v>5.3999999999999999E-2</v>
      </c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07"/>
      <c r="Z71" s="107"/>
      <c r="AA71" s="107"/>
      <c r="AB71" s="107"/>
      <c r="AC71" s="107"/>
      <c r="AD71" s="107"/>
      <c r="AE71" s="107"/>
      <c r="AF71" s="107"/>
      <c r="AG71" s="107" t="s">
        <v>121</v>
      </c>
      <c r="AH71" s="107">
        <v>1</v>
      </c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0" outlineLevel="1">
      <c r="A72" s="110"/>
      <c r="B72" s="111"/>
      <c r="C72" s="142" t="s">
        <v>172</v>
      </c>
      <c r="D72" s="117"/>
      <c r="E72" s="118">
        <v>5.4000000000000003E-3</v>
      </c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07"/>
      <c r="Z72" s="107"/>
      <c r="AA72" s="107"/>
      <c r="AB72" s="107"/>
      <c r="AC72" s="107"/>
      <c r="AD72" s="107"/>
      <c r="AE72" s="107"/>
      <c r="AF72" s="107"/>
      <c r="AG72" s="107" t="s">
        <v>121</v>
      </c>
      <c r="AH72" s="107">
        <v>4</v>
      </c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</row>
    <row r="73" spans="1:60" outlineLevel="1">
      <c r="A73" s="130">
        <v>12</v>
      </c>
      <c r="B73" s="131" t="s">
        <v>173</v>
      </c>
      <c r="C73" s="139" t="s">
        <v>174</v>
      </c>
      <c r="D73" s="132" t="s">
        <v>175</v>
      </c>
      <c r="E73" s="133">
        <v>1.2</v>
      </c>
      <c r="F73" s="134"/>
      <c r="G73" s="135">
        <f>ROUND(E73*F73,2)</f>
        <v>0</v>
      </c>
      <c r="H73" s="134"/>
      <c r="I73" s="135">
        <f>ROUND(E73*H73,2)</f>
        <v>0</v>
      </c>
      <c r="J73" s="134"/>
      <c r="K73" s="135">
        <f>ROUND(E73*J73,2)</f>
        <v>0</v>
      </c>
      <c r="L73" s="135">
        <v>21</v>
      </c>
      <c r="M73" s="135">
        <f>G73*(1+L73/100)</f>
        <v>0</v>
      </c>
      <c r="N73" s="135">
        <v>0</v>
      </c>
      <c r="O73" s="135">
        <f>ROUND(E73*N73,2)</f>
        <v>0</v>
      </c>
      <c r="P73" s="135">
        <v>0</v>
      </c>
      <c r="Q73" s="135">
        <f>ROUND(E73*P73,2)</f>
        <v>0</v>
      </c>
      <c r="R73" s="135"/>
      <c r="S73" s="135" t="s">
        <v>117</v>
      </c>
      <c r="T73" s="136" t="s">
        <v>117</v>
      </c>
      <c r="U73" s="112">
        <v>1.7999999999999999E-2</v>
      </c>
      <c r="V73" s="112">
        <f>ROUND(E73*U73,2)</f>
        <v>0.02</v>
      </c>
      <c r="W73" s="112"/>
      <c r="X73" s="112" t="s">
        <v>118</v>
      </c>
      <c r="Y73" s="107"/>
      <c r="Z73" s="107"/>
      <c r="AA73" s="107"/>
      <c r="AB73" s="107"/>
      <c r="AC73" s="107"/>
      <c r="AD73" s="107"/>
      <c r="AE73" s="107"/>
      <c r="AF73" s="107"/>
      <c r="AG73" s="107" t="s">
        <v>119</v>
      </c>
      <c r="AH73" s="107"/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</row>
    <row r="74" spans="1:60" outlineLevel="1">
      <c r="A74" s="110"/>
      <c r="B74" s="111"/>
      <c r="C74" s="140" t="s">
        <v>120</v>
      </c>
      <c r="D74" s="113"/>
      <c r="E74" s="114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07"/>
      <c r="Z74" s="107"/>
      <c r="AA74" s="107"/>
      <c r="AB74" s="107"/>
      <c r="AC74" s="107"/>
      <c r="AD74" s="107"/>
      <c r="AE74" s="107"/>
      <c r="AF74" s="107"/>
      <c r="AG74" s="107" t="s">
        <v>121</v>
      </c>
      <c r="AH74" s="107">
        <v>0</v>
      </c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0" outlineLevel="1">
      <c r="A75" s="110"/>
      <c r="B75" s="111"/>
      <c r="C75" s="140" t="s">
        <v>176</v>
      </c>
      <c r="D75" s="113"/>
      <c r="E75" s="114">
        <v>1.2</v>
      </c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07"/>
      <c r="Z75" s="107"/>
      <c r="AA75" s="107"/>
      <c r="AB75" s="107"/>
      <c r="AC75" s="107"/>
      <c r="AD75" s="107"/>
      <c r="AE75" s="107"/>
      <c r="AF75" s="107"/>
      <c r="AG75" s="107" t="s">
        <v>121</v>
      </c>
      <c r="AH75" s="107">
        <v>0</v>
      </c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0" outlineLevel="1">
      <c r="A76" s="110"/>
      <c r="B76" s="111"/>
      <c r="C76" s="141" t="s">
        <v>124</v>
      </c>
      <c r="D76" s="115"/>
      <c r="E76" s="116">
        <v>1.2</v>
      </c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07"/>
      <c r="Z76" s="107"/>
      <c r="AA76" s="107"/>
      <c r="AB76" s="107"/>
      <c r="AC76" s="107"/>
      <c r="AD76" s="107"/>
      <c r="AE76" s="107"/>
      <c r="AF76" s="107"/>
      <c r="AG76" s="107" t="s">
        <v>121</v>
      </c>
      <c r="AH76" s="107">
        <v>1</v>
      </c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</row>
    <row r="77" spans="1:60" outlineLevel="1">
      <c r="A77" s="130">
        <v>13</v>
      </c>
      <c r="B77" s="131" t="s">
        <v>177</v>
      </c>
      <c r="C77" s="139" t="s">
        <v>178</v>
      </c>
      <c r="D77" s="132" t="s">
        <v>175</v>
      </c>
      <c r="E77" s="133">
        <v>1.419</v>
      </c>
      <c r="F77" s="134"/>
      <c r="G77" s="135">
        <f>ROUND(E77*F77,2)</f>
        <v>0</v>
      </c>
      <c r="H77" s="134"/>
      <c r="I77" s="135">
        <f>ROUND(E77*H77,2)</f>
        <v>0</v>
      </c>
      <c r="J77" s="134"/>
      <c r="K77" s="135">
        <f>ROUND(E77*J77,2)</f>
        <v>0</v>
      </c>
      <c r="L77" s="135">
        <v>21</v>
      </c>
      <c r="M77" s="135">
        <f>G77*(1+L77/100)</f>
        <v>0</v>
      </c>
      <c r="N77" s="135">
        <v>0</v>
      </c>
      <c r="O77" s="135">
        <f>ROUND(E77*N77,2)</f>
        <v>0</v>
      </c>
      <c r="P77" s="135">
        <v>0</v>
      </c>
      <c r="Q77" s="135">
        <f>ROUND(E77*P77,2)</f>
        <v>0</v>
      </c>
      <c r="R77" s="135"/>
      <c r="S77" s="135" t="s">
        <v>117</v>
      </c>
      <c r="T77" s="136" t="s">
        <v>117</v>
      </c>
      <c r="U77" s="112">
        <v>0.13</v>
      </c>
      <c r="V77" s="112">
        <f>ROUND(E77*U77,2)</f>
        <v>0.18</v>
      </c>
      <c r="W77" s="112"/>
      <c r="X77" s="112" t="s">
        <v>118</v>
      </c>
      <c r="Y77" s="107"/>
      <c r="Z77" s="107"/>
      <c r="AA77" s="107"/>
      <c r="AB77" s="107"/>
      <c r="AC77" s="107"/>
      <c r="AD77" s="107"/>
      <c r="AE77" s="107"/>
      <c r="AF77" s="107"/>
      <c r="AG77" s="107" t="s">
        <v>119</v>
      </c>
      <c r="AH77" s="107"/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</row>
    <row r="78" spans="1:60" outlineLevel="1">
      <c r="A78" s="110"/>
      <c r="B78" s="111"/>
      <c r="C78" s="140" t="s">
        <v>120</v>
      </c>
      <c r="D78" s="113"/>
      <c r="E78" s="114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07"/>
      <c r="Z78" s="107"/>
      <c r="AA78" s="107"/>
      <c r="AB78" s="107"/>
      <c r="AC78" s="107"/>
      <c r="AD78" s="107"/>
      <c r="AE78" s="107"/>
      <c r="AF78" s="107"/>
      <c r="AG78" s="107" t="s">
        <v>121</v>
      </c>
      <c r="AH78" s="107">
        <v>0</v>
      </c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</row>
    <row r="79" spans="1:60" outlineLevel="1">
      <c r="A79" s="110"/>
      <c r="B79" s="111"/>
      <c r="C79" s="140" t="s">
        <v>176</v>
      </c>
      <c r="D79" s="113"/>
      <c r="E79" s="114">
        <v>1.2</v>
      </c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07"/>
      <c r="Z79" s="107"/>
      <c r="AA79" s="107"/>
      <c r="AB79" s="107"/>
      <c r="AC79" s="107"/>
      <c r="AD79" s="107"/>
      <c r="AE79" s="107"/>
      <c r="AF79" s="107"/>
      <c r="AG79" s="107" t="s">
        <v>121</v>
      </c>
      <c r="AH79" s="107">
        <v>0</v>
      </c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</row>
    <row r="80" spans="1:60" outlineLevel="1">
      <c r="A80" s="110"/>
      <c r="B80" s="111"/>
      <c r="C80" s="140" t="s">
        <v>179</v>
      </c>
      <c r="D80" s="113"/>
      <c r="E80" s="114">
        <v>0.09</v>
      </c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07"/>
      <c r="Z80" s="107"/>
      <c r="AA80" s="107"/>
      <c r="AB80" s="107"/>
      <c r="AC80" s="107"/>
      <c r="AD80" s="107"/>
      <c r="AE80" s="107"/>
      <c r="AF80" s="107"/>
      <c r="AG80" s="107" t="s">
        <v>121</v>
      </c>
      <c r="AH80" s="107">
        <v>0</v>
      </c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</row>
    <row r="81" spans="1:60" outlineLevel="1">
      <c r="A81" s="110"/>
      <c r="B81" s="111"/>
      <c r="C81" s="141" t="s">
        <v>124</v>
      </c>
      <c r="D81" s="115"/>
      <c r="E81" s="116">
        <v>1.29</v>
      </c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07"/>
      <c r="Z81" s="107"/>
      <c r="AA81" s="107"/>
      <c r="AB81" s="107"/>
      <c r="AC81" s="107"/>
      <c r="AD81" s="107"/>
      <c r="AE81" s="107"/>
      <c r="AF81" s="107"/>
      <c r="AG81" s="107" t="s">
        <v>121</v>
      </c>
      <c r="AH81" s="107">
        <v>1</v>
      </c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</row>
    <row r="82" spans="1:60" outlineLevel="1">
      <c r="A82" s="110"/>
      <c r="B82" s="111"/>
      <c r="C82" s="142" t="s">
        <v>125</v>
      </c>
      <c r="D82" s="117"/>
      <c r="E82" s="118">
        <v>0.129</v>
      </c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07"/>
      <c r="Z82" s="107"/>
      <c r="AA82" s="107"/>
      <c r="AB82" s="107"/>
      <c r="AC82" s="107"/>
      <c r="AD82" s="107"/>
      <c r="AE82" s="107"/>
      <c r="AF82" s="107"/>
      <c r="AG82" s="107" t="s">
        <v>121</v>
      </c>
      <c r="AH82" s="107">
        <v>4</v>
      </c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</row>
    <row r="83" spans="1:60" outlineLevel="1">
      <c r="A83" s="130">
        <v>14</v>
      </c>
      <c r="B83" s="131" t="s">
        <v>180</v>
      </c>
      <c r="C83" s="139" t="s">
        <v>181</v>
      </c>
      <c r="D83" s="132" t="s">
        <v>175</v>
      </c>
      <c r="E83" s="133">
        <v>1.419</v>
      </c>
      <c r="F83" s="134"/>
      <c r="G83" s="135">
        <f>ROUND(E83*F83,2)</f>
        <v>0</v>
      </c>
      <c r="H83" s="134"/>
      <c r="I83" s="135">
        <f>ROUND(E83*H83,2)</f>
        <v>0</v>
      </c>
      <c r="J83" s="134"/>
      <c r="K83" s="135">
        <f>ROUND(E83*J83,2)</f>
        <v>0</v>
      </c>
      <c r="L83" s="135">
        <v>21</v>
      </c>
      <c r="M83" s="135">
        <f>G83*(1+L83/100)</f>
        <v>0</v>
      </c>
      <c r="N83" s="135">
        <v>0</v>
      </c>
      <c r="O83" s="135">
        <f>ROUND(E83*N83,2)</f>
        <v>0</v>
      </c>
      <c r="P83" s="135">
        <v>0</v>
      </c>
      <c r="Q83" s="135">
        <f>ROUND(E83*P83,2)</f>
        <v>0</v>
      </c>
      <c r="R83" s="135"/>
      <c r="S83" s="135" t="s">
        <v>117</v>
      </c>
      <c r="T83" s="136" t="s">
        <v>117</v>
      </c>
      <c r="U83" s="112">
        <v>0.09</v>
      </c>
      <c r="V83" s="112">
        <f>ROUND(E83*U83,2)</f>
        <v>0.13</v>
      </c>
      <c r="W83" s="112"/>
      <c r="X83" s="112" t="s">
        <v>118</v>
      </c>
      <c r="Y83" s="107"/>
      <c r="Z83" s="107"/>
      <c r="AA83" s="107"/>
      <c r="AB83" s="107"/>
      <c r="AC83" s="107"/>
      <c r="AD83" s="107"/>
      <c r="AE83" s="107"/>
      <c r="AF83" s="107"/>
      <c r="AG83" s="107" t="s">
        <v>119</v>
      </c>
      <c r="AH83" s="107"/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</row>
    <row r="84" spans="1:60" outlineLevel="1">
      <c r="A84" s="110"/>
      <c r="B84" s="111"/>
      <c r="C84" s="140" t="s">
        <v>182</v>
      </c>
      <c r="D84" s="113"/>
      <c r="E84" s="114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07"/>
      <c r="Z84" s="107"/>
      <c r="AA84" s="107"/>
      <c r="AB84" s="107"/>
      <c r="AC84" s="107"/>
      <c r="AD84" s="107"/>
      <c r="AE84" s="107"/>
      <c r="AF84" s="107"/>
      <c r="AG84" s="107" t="s">
        <v>121</v>
      </c>
      <c r="AH84" s="107">
        <v>0</v>
      </c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0" outlineLevel="1">
      <c r="A85" s="110"/>
      <c r="B85" s="111"/>
      <c r="C85" s="140" t="s">
        <v>183</v>
      </c>
      <c r="D85" s="113"/>
      <c r="E85" s="114">
        <v>1.419</v>
      </c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07"/>
      <c r="Z85" s="107"/>
      <c r="AA85" s="107"/>
      <c r="AB85" s="107"/>
      <c r="AC85" s="107"/>
      <c r="AD85" s="107"/>
      <c r="AE85" s="107"/>
      <c r="AF85" s="107"/>
      <c r="AG85" s="107" t="s">
        <v>121</v>
      </c>
      <c r="AH85" s="107">
        <v>5</v>
      </c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</row>
    <row r="86" spans="1:60" outlineLevel="1">
      <c r="A86" s="110"/>
      <c r="B86" s="111"/>
      <c r="C86" s="141" t="s">
        <v>124</v>
      </c>
      <c r="D86" s="115"/>
      <c r="E86" s="116">
        <v>1.419</v>
      </c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07"/>
      <c r="Z86" s="107"/>
      <c r="AA86" s="107"/>
      <c r="AB86" s="107"/>
      <c r="AC86" s="107"/>
      <c r="AD86" s="107"/>
      <c r="AE86" s="107"/>
      <c r="AF86" s="107"/>
      <c r="AG86" s="107" t="s">
        <v>121</v>
      </c>
      <c r="AH86" s="107">
        <v>1</v>
      </c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</row>
    <row r="87" spans="1:60" outlineLevel="1">
      <c r="A87" s="130">
        <v>15</v>
      </c>
      <c r="B87" s="131" t="s">
        <v>184</v>
      </c>
      <c r="C87" s="139" t="s">
        <v>185</v>
      </c>
      <c r="D87" s="132" t="s">
        <v>175</v>
      </c>
      <c r="E87" s="133">
        <v>1.419</v>
      </c>
      <c r="F87" s="134"/>
      <c r="G87" s="135">
        <f>ROUND(E87*F87,2)</f>
        <v>0</v>
      </c>
      <c r="H87" s="134"/>
      <c r="I87" s="135">
        <f>ROUND(E87*H87,2)</f>
        <v>0</v>
      </c>
      <c r="J87" s="134"/>
      <c r="K87" s="135">
        <f>ROUND(E87*J87,2)</f>
        <v>0</v>
      </c>
      <c r="L87" s="135">
        <v>21</v>
      </c>
      <c r="M87" s="135">
        <f>G87*(1+L87/100)</f>
        <v>0</v>
      </c>
      <c r="N87" s="135">
        <v>0</v>
      </c>
      <c r="O87" s="135">
        <f>ROUND(E87*N87,2)</f>
        <v>0</v>
      </c>
      <c r="P87" s="135">
        <v>0</v>
      </c>
      <c r="Q87" s="135">
        <f>ROUND(E87*P87,2)</f>
        <v>0</v>
      </c>
      <c r="R87" s="135"/>
      <c r="S87" s="135" t="s">
        <v>117</v>
      </c>
      <c r="T87" s="136" t="s">
        <v>117</v>
      </c>
      <c r="U87" s="112">
        <v>0</v>
      </c>
      <c r="V87" s="112">
        <f>ROUND(E87*U87,2)</f>
        <v>0</v>
      </c>
      <c r="W87" s="112"/>
      <c r="X87" s="112" t="s">
        <v>118</v>
      </c>
      <c r="Y87" s="107"/>
      <c r="Z87" s="107"/>
      <c r="AA87" s="107"/>
      <c r="AB87" s="107"/>
      <c r="AC87" s="107"/>
      <c r="AD87" s="107"/>
      <c r="AE87" s="107"/>
      <c r="AF87" s="107"/>
      <c r="AG87" s="107" t="s">
        <v>119</v>
      </c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</row>
    <row r="88" spans="1:60" outlineLevel="1">
      <c r="A88" s="110"/>
      <c r="B88" s="111"/>
      <c r="C88" s="140" t="s">
        <v>182</v>
      </c>
      <c r="D88" s="113"/>
      <c r="E88" s="114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07"/>
      <c r="Z88" s="107"/>
      <c r="AA88" s="107"/>
      <c r="AB88" s="107"/>
      <c r="AC88" s="107"/>
      <c r="AD88" s="107"/>
      <c r="AE88" s="107"/>
      <c r="AF88" s="107"/>
      <c r="AG88" s="107" t="s">
        <v>121</v>
      </c>
      <c r="AH88" s="107">
        <v>0</v>
      </c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</row>
    <row r="89" spans="1:60" outlineLevel="1">
      <c r="A89" s="110"/>
      <c r="B89" s="111"/>
      <c r="C89" s="140" t="s">
        <v>183</v>
      </c>
      <c r="D89" s="113"/>
      <c r="E89" s="114">
        <v>1.419</v>
      </c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07"/>
      <c r="Z89" s="107"/>
      <c r="AA89" s="107"/>
      <c r="AB89" s="107"/>
      <c r="AC89" s="107"/>
      <c r="AD89" s="107"/>
      <c r="AE89" s="107"/>
      <c r="AF89" s="107"/>
      <c r="AG89" s="107" t="s">
        <v>121</v>
      </c>
      <c r="AH89" s="107">
        <v>5</v>
      </c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</row>
    <row r="90" spans="1:60" outlineLevel="1">
      <c r="A90" s="110"/>
      <c r="B90" s="111"/>
      <c r="C90" s="141" t="s">
        <v>124</v>
      </c>
      <c r="D90" s="115"/>
      <c r="E90" s="116">
        <v>1.419</v>
      </c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07"/>
      <c r="Z90" s="107"/>
      <c r="AA90" s="107"/>
      <c r="AB90" s="107"/>
      <c r="AC90" s="107"/>
      <c r="AD90" s="107"/>
      <c r="AE90" s="107"/>
      <c r="AF90" s="107"/>
      <c r="AG90" s="107" t="s">
        <v>121</v>
      </c>
      <c r="AH90" s="107">
        <v>1</v>
      </c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</row>
    <row r="91" spans="1:60" outlineLevel="1">
      <c r="A91" s="130">
        <v>16</v>
      </c>
      <c r="B91" s="131" t="s">
        <v>186</v>
      </c>
      <c r="C91" s="139" t="s">
        <v>187</v>
      </c>
      <c r="D91" s="132" t="s">
        <v>175</v>
      </c>
      <c r="E91" s="133">
        <v>1.419</v>
      </c>
      <c r="F91" s="134"/>
      <c r="G91" s="135">
        <f>ROUND(E91*F91,2)</f>
        <v>0</v>
      </c>
      <c r="H91" s="134"/>
      <c r="I91" s="135">
        <f>ROUND(E91*H91,2)</f>
        <v>0</v>
      </c>
      <c r="J91" s="134"/>
      <c r="K91" s="135">
        <f>ROUND(E91*J91,2)</f>
        <v>0</v>
      </c>
      <c r="L91" s="135">
        <v>21</v>
      </c>
      <c r="M91" s="135">
        <f>G91*(1+L91/100)</f>
        <v>0</v>
      </c>
      <c r="N91" s="135">
        <v>0</v>
      </c>
      <c r="O91" s="135">
        <f>ROUND(E91*N91,2)</f>
        <v>0</v>
      </c>
      <c r="P91" s="135">
        <v>0</v>
      </c>
      <c r="Q91" s="135">
        <f>ROUND(E91*P91,2)</f>
        <v>0</v>
      </c>
      <c r="R91" s="135"/>
      <c r="S91" s="135" t="s">
        <v>117</v>
      </c>
      <c r="T91" s="136" t="s">
        <v>117</v>
      </c>
      <c r="U91" s="112">
        <v>0.06</v>
      </c>
      <c r="V91" s="112">
        <f>ROUND(E91*U91,2)</f>
        <v>0.09</v>
      </c>
      <c r="W91" s="112"/>
      <c r="X91" s="112" t="s">
        <v>118</v>
      </c>
      <c r="Y91" s="107"/>
      <c r="Z91" s="107"/>
      <c r="AA91" s="107"/>
      <c r="AB91" s="107"/>
      <c r="AC91" s="107"/>
      <c r="AD91" s="107"/>
      <c r="AE91" s="107"/>
      <c r="AF91" s="107"/>
      <c r="AG91" s="107" t="s">
        <v>119</v>
      </c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</row>
    <row r="92" spans="1:60" outlineLevel="1">
      <c r="A92" s="110"/>
      <c r="B92" s="111"/>
      <c r="C92" s="140" t="s">
        <v>182</v>
      </c>
      <c r="D92" s="113"/>
      <c r="E92" s="114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07"/>
      <c r="Z92" s="107"/>
      <c r="AA92" s="107"/>
      <c r="AB92" s="107"/>
      <c r="AC92" s="107"/>
      <c r="AD92" s="107"/>
      <c r="AE92" s="107"/>
      <c r="AF92" s="107"/>
      <c r="AG92" s="107" t="s">
        <v>121</v>
      </c>
      <c r="AH92" s="107">
        <v>0</v>
      </c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</row>
    <row r="93" spans="1:60" outlineLevel="1">
      <c r="A93" s="110"/>
      <c r="B93" s="111"/>
      <c r="C93" s="140" t="s">
        <v>183</v>
      </c>
      <c r="D93" s="113"/>
      <c r="E93" s="114">
        <v>1.419</v>
      </c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07"/>
      <c r="Z93" s="107"/>
      <c r="AA93" s="107"/>
      <c r="AB93" s="107"/>
      <c r="AC93" s="107"/>
      <c r="AD93" s="107"/>
      <c r="AE93" s="107"/>
      <c r="AF93" s="107"/>
      <c r="AG93" s="107" t="s">
        <v>121</v>
      </c>
      <c r="AH93" s="107">
        <v>5</v>
      </c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</row>
    <row r="94" spans="1:60" outlineLevel="1">
      <c r="A94" s="110"/>
      <c r="B94" s="111"/>
      <c r="C94" s="141" t="s">
        <v>124</v>
      </c>
      <c r="D94" s="115"/>
      <c r="E94" s="116">
        <v>1.419</v>
      </c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07"/>
      <c r="Z94" s="107"/>
      <c r="AA94" s="107"/>
      <c r="AB94" s="107"/>
      <c r="AC94" s="107"/>
      <c r="AD94" s="107"/>
      <c r="AE94" s="107"/>
      <c r="AF94" s="107"/>
      <c r="AG94" s="107" t="s">
        <v>121</v>
      </c>
      <c r="AH94" s="107">
        <v>1</v>
      </c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</row>
    <row r="95" spans="1:60" outlineLevel="1">
      <c r="A95" s="130">
        <v>17</v>
      </c>
      <c r="B95" s="131" t="s">
        <v>188</v>
      </c>
      <c r="C95" s="139" t="s">
        <v>189</v>
      </c>
      <c r="D95" s="132" t="s">
        <v>190</v>
      </c>
      <c r="E95" s="133">
        <v>4.2569999999999997E-2</v>
      </c>
      <c r="F95" s="134"/>
      <c r="G95" s="135">
        <f>ROUND(E95*F95,2)</f>
        <v>0</v>
      </c>
      <c r="H95" s="134"/>
      <c r="I95" s="135">
        <f>ROUND(E95*H95,2)</f>
        <v>0</v>
      </c>
      <c r="J95" s="134"/>
      <c r="K95" s="135">
        <f>ROUND(E95*J95,2)</f>
        <v>0</v>
      </c>
      <c r="L95" s="135">
        <v>21</v>
      </c>
      <c r="M95" s="135">
        <f>G95*(1+L95/100)</f>
        <v>0</v>
      </c>
      <c r="N95" s="135">
        <v>1E-3</v>
      </c>
      <c r="O95" s="135">
        <f>ROUND(E95*N95,2)</f>
        <v>0</v>
      </c>
      <c r="P95" s="135">
        <v>0</v>
      </c>
      <c r="Q95" s="135">
        <f>ROUND(E95*P95,2)</f>
        <v>0</v>
      </c>
      <c r="R95" s="135" t="s">
        <v>163</v>
      </c>
      <c r="S95" s="135" t="s">
        <v>117</v>
      </c>
      <c r="T95" s="136" t="s">
        <v>117</v>
      </c>
      <c r="U95" s="112">
        <v>0</v>
      </c>
      <c r="V95" s="112">
        <f>ROUND(E95*U95,2)</f>
        <v>0</v>
      </c>
      <c r="W95" s="112"/>
      <c r="X95" s="112" t="s">
        <v>164</v>
      </c>
      <c r="Y95" s="107"/>
      <c r="Z95" s="107"/>
      <c r="AA95" s="107"/>
      <c r="AB95" s="107"/>
      <c r="AC95" s="107"/>
      <c r="AD95" s="107"/>
      <c r="AE95" s="107"/>
      <c r="AF95" s="107"/>
      <c r="AG95" s="107" t="s">
        <v>165</v>
      </c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60" outlineLevel="1">
      <c r="A96" s="110"/>
      <c r="B96" s="111"/>
      <c r="C96" s="140" t="s">
        <v>191</v>
      </c>
      <c r="D96" s="113"/>
      <c r="E96" s="114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07"/>
      <c r="Z96" s="107"/>
      <c r="AA96" s="107"/>
      <c r="AB96" s="107"/>
      <c r="AC96" s="107"/>
      <c r="AD96" s="107"/>
      <c r="AE96" s="107"/>
      <c r="AF96" s="107"/>
      <c r="AG96" s="107" t="s">
        <v>121</v>
      </c>
      <c r="AH96" s="107">
        <v>0</v>
      </c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</row>
    <row r="97" spans="1:60" outlineLevel="1">
      <c r="A97" s="110"/>
      <c r="B97" s="111"/>
      <c r="C97" s="140" t="s">
        <v>192</v>
      </c>
      <c r="D97" s="113"/>
      <c r="E97" s="114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07"/>
      <c r="Z97" s="107"/>
      <c r="AA97" s="107"/>
      <c r="AB97" s="107"/>
      <c r="AC97" s="107"/>
      <c r="AD97" s="107"/>
      <c r="AE97" s="107"/>
      <c r="AF97" s="107"/>
      <c r="AG97" s="107" t="s">
        <v>121</v>
      </c>
      <c r="AH97" s="107">
        <v>0</v>
      </c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</row>
    <row r="98" spans="1:60" outlineLevel="1">
      <c r="A98" s="110"/>
      <c r="B98" s="111"/>
      <c r="C98" s="140" t="s">
        <v>193</v>
      </c>
      <c r="D98" s="113"/>
      <c r="E98" s="114">
        <v>4.2569999999999997E-2</v>
      </c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07"/>
      <c r="Z98" s="107"/>
      <c r="AA98" s="107"/>
      <c r="AB98" s="107"/>
      <c r="AC98" s="107"/>
      <c r="AD98" s="107"/>
      <c r="AE98" s="107"/>
      <c r="AF98" s="107"/>
      <c r="AG98" s="107" t="s">
        <v>121</v>
      </c>
      <c r="AH98" s="107">
        <v>5</v>
      </c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</row>
    <row r="99" spans="1:60" outlineLevel="1">
      <c r="A99" s="110"/>
      <c r="B99" s="111"/>
      <c r="C99" s="141" t="s">
        <v>124</v>
      </c>
      <c r="D99" s="115"/>
      <c r="E99" s="116">
        <v>4.2569999999999997E-2</v>
      </c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07"/>
      <c r="Z99" s="107"/>
      <c r="AA99" s="107"/>
      <c r="AB99" s="107"/>
      <c r="AC99" s="107"/>
      <c r="AD99" s="107"/>
      <c r="AE99" s="107"/>
      <c r="AF99" s="107"/>
      <c r="AG99" s="107" t="s">
        <v>121</v>
      </c>
      <c r="AH99" s="107">
        <v>1</v>
      </c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</row>
    <row r="100" spans="1:60" outlineLevel="1">
      <c r="A100" s="130">
        <v>18</v>
      </c>
      <c r="B100" s="131" t="s">
        <v>194</v>
      </c>
      <c r="C100" s="139" t="s">
        <v>195</v>
      </c>
      <c r="D100" s="132" t="s">
        <v>175</v>
      </c>
      <c r="E100" s="133">
        <v>1.419</v>
      </c>
      <c r="F100" s="134"/>
      <c r="G100" s="135">
        <f>ROUND(E100*F100,2)</f>
        <v>0</v>
      </c>
      <c r="H100" s="134"/>
      <c r="I100" s="135">
        <f>ROUND(E100*H100,2)</f>
        <v>0</v>
      </c>
      <c r="J100" s="134"/>
      <c r="K100" s="135">
        <f>ROUND(E100*J100,2)</f>
        <v>0</v>
      </c>
      <c r="L100" s="135">
        <v>21</v>
      </c>
      <c r="M100" s="135">
        <f>G100*(1+L100/100)</f>
        <v>0</v>
      </c>
      <c r="N100" s="135">
        <v>0</v>
      </c>
      <c r="O100" s="135">
        <f>ROUND(E100*N100,2)</f>
        <v>0</v>
      </c>
      <c r="P100" s="135">
        <v>0</v>
      </c>
      <c r="Q100" s="135">
        <f>ROUND(E100*P100,2)</f>
        <v>0</v>
      </c>
      <c r="R100" s="135"/>
      <c r="S100" s="135" t="s">
        <v>117</v>
      </c>
      <c r="T100" s="136" t="s">
        <v>117</v>
      </c>
      <c r="U100" s="112">
        <v>1.0999999999999999E-2</v>
      </c>
      <c r="V100" s="112">
        <f>ROUND(E100*U100,2)</f>
        <v>0.02</v>
      </c>
      <c r="W100" s="112"/>
      <c r="X100" s="112" t="s">
        <v>118</v>
      </c>
      <c r="Y100" s="107"/>
      <c r="Z100" s="107"/>
      <c r="AA100" s="107"/>
      <c r="AB100" s="107"/>
      <c r="AC100" s="107"/>
      <c r="AD100" s="107"/>
      <c r="AE100" s="107"/>
      <c r="AF100" s="107"/>
      <c r="AG100" s="107" t="s">
        <v>119</v>
      </c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</row>
    <row r="101" spans="1:60" outlineLevel="1">
      <c r="A101" s="110"/>
      <c r="B101" s="111"/>
      <c r="C101" s="140" t="s">
        <v>182</v>
      </c>
      <c r="D101" s="113"/>
      <c r="E101" s="114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07"/>
      <c r="Z101" s="107"/>
      <c r="AA101" s="107"/>
      <c r="AB101" s="107"/>
      <c r="AC101" s="107"/>
      <c r="AD101" s="107"/>
      <c r="AE101" s="107"/>
      <c r="AF101" s="107"/>
      <c r="AG101" s="107" t="s">
        <v>121</v>
      </c>
      <c r="AH101" s="107">
        <v>0</v>
      </c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</row>
    <row r="102" spans="1:60" outlineLevel="1">
      <c r="A102" s="110"/>
      <c r="B102" s="111"/>
      <c r="C102" s="140" t="s">
        <v>183</v>
      </c>
      <c r="D102" s="113"/>
      <c r="E102" s="114">
        <v>1.419</v>
      </c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07"/>
      <c r="Z102" s="107"/>
      <c r="AA102" s="107"/>
      <c r="AB102" s="107"/>
      <c r="AC102" s="107"/>
      <c r="AD102" s="107"/>
      <c r="AE102" s="107"/>
      <c r="AF102" s="107"/>
      <c r="AG102" s="107" t="s">
        <v>121</v>
      </c>
      <c r="AH102" s="107">
        <v>5</v>
      </c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</row>
    <row r="103" spans="1:60" outlineLevel="1">
      <c r="A103" s="110"/>
      <c r="B103" s="111"/>
      <c r="C103" s="141" t="s">
        <v>124</v>
      </c>
      <c r="D103" s="115"/>
      <c r="E103" s="116">
        <v>1.419</v>
      </c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07"/>
      <c r="Z103" s="107"/>
      <c r="AA103" s="107"/>
      <c r="AB103" s="107"/>
      <c r="AC103" s="107"/>
      <c r="AD103" s="107"/>
      <c r="AE103" s="107"/>
      <c r="AF103" s="107"/>
      <c r="AG103" s="107" t="s">
        <v>121</v>
      </c>
      <c r="AH103" s="107">
        <v>1</v>
      </c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</row>
    <row r="104" spans="1:60" outlineLevel="1">
      <c r="A104" s="130">
        <v>19</v>
      </c>
      <c r="B104" s="131" t="s">
        <v>196</v>
      </c>
      <c r="C104" s="139" t="s">
        <v>197</v>
      </c>
      <c r="D104" s="132" t="s">
        <v>116</v>
      </c>
      <c r="E104" s="133">
        <v>2.129E-2</v>
      </c>
      <c r="F104" s="134"/>
      <c r="G104" s="135">
        <f>ROUND(E104*F104,2)</f>
        <v>0</v>
      </c>
      <c r="H104" s="134"/>
      <c r="I104" s="135">
        <f>ROUND(E104*H104,2)</f>
        <v>0</v>
      </c>
      <c r="J104" s="134"/>
      <c r="K104" s="135">
        <f>ROUND(E104*J104,2)</f>
        <v>0</v>
      </c>
      <c r="L104" s="135">
        <v>21</v>
      </c>
      <c r="M104" s="135">
        <f>G104*(1+L104/100)</f>
        <v>0</v>
      </c>
      <c r="N104" s="135">
        <v>0</v>
      </c>
      <c r="O104" s="135">
        <f>ROUND(E104*N104,2)</f>
        <v>0</v>
      </c>
      <c r="P104" s="135">
        <v>0</v>
      </c>
      <c r="Q104" s="135">
        <f>ROUND(E104*P104,2)</f>
        <v>0</v>
      </c>
      <c r="R104" s="135"/>
      <c r="S104" s="135" t="s">
        <v>117</v>
      </c>
      <c r="T104" s="136" t="s">
        <v>117</v>
      </c>
      <c r="U104" s="112">
        <v>0.26</v>
      </c>
      <c r="V104" s="112">
        <f>ROUND(E104*U104,2)</f>
        <v>0.01</v>
      </c>
      <c r="W104" s="112"/>
      <c r="X104" s="112" t="s">
        <v>118</v>
      </c>
      <c r="Y104" s="107"/>
      <c r="Z104" s="107"/>
      <c r="AA104" s="107"/>
      <c r="AB104" s="107"/>
      <c r="AC104" s="107"/>
      <c r="AD104" s="107"/>
      <c r="AE104" s="107"/>
      <c r="AF104" s="107"/>
      <c r="AG104" s="107" t="s">
        <v>119</v>
      </c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</row>
    <row r="105" spans="1:60" outlineLevel="1">
      <c r="A105" s="110"/>
      <c r="B105" s="111"/>
      <c r="C105" s="140" t="s">
        <v>182</v>
      </c>
      <c r="D105" s="113"/>
      <c r="E105" s="114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07"/>
      <c r="Z105" s="107"/>
      <c r="AA105" s="107"/>
      <c r="AB105" s="107"/>
      <c r="AC105" s="107"/>
      <c r="AD105" s="107"/>
      <c r="AE105" s="107"/>
      <c r="AF105" s="107"/>
      <c r="AG105" s="107" t="s">
        <v>121</v>
      </c>
      <c r="AH105" s="107">
        <v>0</v>
      </c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</row>
    <row r="106" spans="1:60" outlineLevel="1">
      <c r="A106" s="110"/>
      <c r="B106" s="111"/>
      <c r="C106" s="140" t="s">
        <v>198</v>
      </c>
      <c r="D106" s="113"/>
      <c r="E106" s="114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07"/>
      <c r="Z106" s="107"/>
      <c r="AA106" s="107"/>
      <c r="AB106" s="107"/>
      <c r="AC106" s="107"/>
      <c r="AD106" s="107"/>
      <c r="AE106" s="107"/>
      <c r="AF106" s="107"/>
      <c r="AG106" s="107" t="s">
        <v>121</v>
      </c>
      <c r="AH106" s="107">
        <v>0</v>
      </c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</row>
    <row r="107" spans="1:60" outlineLevel="1">
      <c r="A107" s="110"/>
      <c r="B107" s="111"/>
      <c r="C107" s="140" t="s">
        <v>199</v>
      </c>
      <c r="D107" s="113"/>
      <c r="E107" s="114">
        <v>2.129E-2</v>
      </c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07"/>
      <c r="Z107" s="107"/>
      <c r="AA107" s="107"/>
      <c r="AB107" s="107"/>
      <c r="AC107" s="107"/>
      <c r="AD107" s="107"/>
      <c r="AE107" s="107"/>
      <c r="AF107" s="107"/>
      <c r="AG107" s="107" t="s">
        <v>121</v>
      </c>
      <c r="AH107" s="107">
        <v>5</v>
      </c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</row>
    <row r="108" spans="1:60" outlineLevel="1">
      <c r="A108" s="110"/>
      <c r="B108" s="111"/>
      <c r="C108" s="141" t="s">
        <v>124</v>
      </c>
      <c r="D108" s="115"/>
      <c r="E108" s="116">
        <v>2.129E-2</v>
      </c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07"/>
      <c r="Z108" s="107"/>
      <c r="AA108" s="107"/>
      <c r="AB108" s="107"/>
      <c r="AC108" s="107"/>
      <c r="AD108" s="107"/>
      <c r="AE108" s="107"/>
      <c r="AF108" s="107"/>
      <c r="AG108" s="107" t="s">
        <v>121</v>
      </c>
      <c r="AH108" s="107">
        <v>1</v>
      </c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</row>
    <row r="109" spans="1:60" outlineLevel="1">
      <c r="A109" s="130">
        <v>20</v>
      </c>
      <c r="B109" s="131" t="s">
        <v>200</v>
      </c>
      <c r="C109" s="139" t="s">
        <v>201</v>
      </c>
      <c r="D109" s="132" t="s">
        <v>116</v>
      </c>
      <c r="E109" s="133">
        <v>2.8400000000000001E-3</v>
      </c>
      <c r="F109" s="134"/>
      <c r="G109" s="135">
        <f>ROUND(E109*F109,2)</f>
        <v>0</v>
      </c>
      <c r="H109" s="134"/>
      <c r="I109" s="135">
        <f>ROUND(E109*H109,2)</f>
        <v>0</v>
      </c>
      <c r="J109" s="134"/>
      <c r="K109" s="135">
        <f>ROUND(E109*J109,2)</f>
        <v>0</v>
      </c>
      <c r="L109" s="135">
        <v>21</v>
      </c>
      <c r="M109" s="135">
        <f>G109*(1+L109/100)</f>
        <v>0</v>
      </c>
      <c r="N109" s="135">
        <v>0</v>
      </c>
      <c r="O109" s="135">
        <f>ROUND(E109*N109,2)</f>
        <v>0</v>
      </c>
      <c r="P109" s="135">
        <v>0</v>
      </c>
      <c r="Q109" s="135">
        <f>ROUND(E109*P109,2)</f>
        <v>0</v>
      </c>
      <c r="R109" s="135"/>
      <c r="S109" s="135" t="s">
        <v>117</v>
      </c>
      <c r="T109" s="136" t="s">
        <v>117</v>
      </c>
      <c r="U109" s="112">
        <v>4.9870000000000001</v>
      </c>
      <c r="V109" s="112">
        <f>ROUND(E109*U109,2)</f>
        <v>0.01</v>
      </c>
      <c r="W109" s="112"/>
      <c r="X109" s="112" t="s">
        <v>118</v>
      </c>
      <c r="Y109" s="107"/>
      <c r="Z109" s="107"/>
      <c r="AA109" s="107"/>
      <c r="AB109" s="107"/>
      <c r="AC109" s="107"/>
      <c r="AD109" s="107"/>
      <c r="AE109" s="107"/>
      <c r="AF109" s="107"/>
      <c r="AG109" s="107" t="s">
        <v>119</v>
      </c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</row>
    <row r="110" spans="1:60" outlineLevel="1">
      <c r="A110" s="110"/>
      <c r="B110" s="111"/>
      <c r="C110" s="140" t="s">
        <v>182</v>
      </c>
      <c r="D110" s="113"/>
      <c r="E110" s="114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07"/>
      <c r="Z110" s="107"/>
      <c r="AA110" s="107"/>
      <c r="AB110" s="107"/>
      <c r="AC110" s="107"/>
      <c r="AD110" s="107"/>
      <c r="AE110" s="107"/>
      <c r="AF110" s="107"/>
      <c r="AG110" s="107" t="s">
        <v>121</v>
      </c>
      <c r="AH110" s="107">
        <v>0</v>
      </c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</row>
    <row r="111" spans="1:60" outlineLevel="1">
      <c r="A111" s="110"/>
      <c r="B111" s="111"/>
      <c r="C111" s="140" t="s">
        <v>202</v>
      </c>
      <c r="D111" s="113"/>
      <c r="E111" s="114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07"/>
      <c r="Z111" s="107"/>
      <c r="AA111" s="107"/>
      <c r="AB111" s="107"/>
      <c r="AC111" s="107"/>
      <c r="AD111" s="107"/>
      <c r="AE111" s="107"/>
      <c r="AF111" s="107"/>
      <c r="AG111" s="107" t="s">
        <v>121</v>
      </c>
      <c r="AH111" s="107">
        <v>0</v>
      </c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</row>
    <row r="112" spans="1:60" outlineLevel="1">
      <c r="A112" s="110"/>
      <c r="B112" s="111"/>
      <c r="C112" s="140" t="s">
        <v>203</v>
      </c>
      <c r="D112" s="113"/>
      <c r="E112" s="114">
        <v>2.8400000000000001E-3</v>
      </c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07"/>
      <c r="Z112" s="107"/>
      <c r="AA112" s="107"/>
      <c r="AB112" s="107"/>
      <c r="AC112" s="107"/>
      <c r="AD112" s="107"/>
      <c r="AE112" s="107"/>
      <c r="AF112" s="107"/>
      <c r="AG112" s="107" t="s">
        <v>121</v>
      </c>
      <c r="AH112" s="107">
        <v>5</v>
      </c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</row>
    <row r="113" spans="1:60" outlineLevel="1">
      <c r="A113" s="110"/>
      <c r="B113" s="111"/>
      <c r="C113" s="141" t="s">
        <v>124</v>
      </c>
      <c r="D113" s="115"/>
      <c r="E113" s="116">
        <v>2.8400000000000001E-3</v>
      </c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07"/>
      <c r="Z113" s="107"/>
      <c r="AA113" s="107"/>
      <c r="AB113" s="107"/>
      <c r="AC113" s="107"/>
      <c r="AD113" s="107"/>
      <c r="AE113" s="107"/>
      <c r="AF113" s="107"/>
      <c r="AG113" s="107" t="s">
        <v>121</v>
      </c>
      <c r="AH113" s="107">
        <v>1</v>
      </c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</row>
    <row r="114" spans="1:60">
      <c r="A114" s="124" t="s">
        <v>112</v>
      </c>
      <c r="B114" s="125" t="s">
        <v>64</v>
      </c>
      <c r="C114" s="138" t="s">
        <v>65</v>
      </c>
      <c r="D114" s="126"/>
      <c r="E114" s="127"/>
      <c r="F114" s="128"/>
      <c r="G114" s="128">
        <f>SUMIF(AG115:AG139,"&lt;&gt;NOR",G115:G139)</f>
        <v>0</v>
      </c>
      <c r="H114" s="128"/>
      <c r="I114" s="128">
        <f>SUM(I115:I139)</f>
        <v>0</v>
      </c>
      <c r="J114" s="128"/>
      <c r="K114" s="128">
        <f>SUM(K115:K139)</f>
        <v>0</v>
      </c>
      <c r="L114" s="128"/>
      <c r="M114" s="128">
        <f>SUM(M115:M139)</f>
        <v>0</v>
      </c>
      <c r="N114" s="128"/>
      <c r="O114" s="128">
        <f>SUM(O115:O139)</f>
        <v>1.06</v>
      </c>
      <c r="P114" s="128"/>
      <c r="Q114" s="128">
        <f>SUM(Q115:Q139)</f>
        <v>0</v>
      </c>
      <c r="R114" s="128"/>
      <c r="S114" s="128"/>
      <c r="T114" s="129"/>
      <c r="U114" s="123"/>
      <c r="V114" s="123">
        <f>SUM(V115:V139)</f>
        <v>1.75</v>
      </c>
      <c r="W114" s="123"/>
      <c r="X114" s="123"/>
      <c r="AG114" t="s">
        <v>113</v>
      </c>
    </row>
    <row r="115" spans="1:60" outlineLevel="1">
      <c r="A115" s="130">
        <v>21</v>
      </c>
      <c r="B115" s="131" t="s">
        <v>204</v>
      </c>
      <c r="C115" s="139" t="s">
        <v>205</v>
      </c>
      <c r="D115" s="132" t="s">
        <v>206</v>
      </c>
      <c r="E115" s="133">
        <v>2</v>
      </c>
      <c r="F115" s="134"/>
      <c r="G115" s="135">
        <f>ROUND(E115*F115,2)</f>
        <v>0</v>
      </c>
      <c r="H115" s="134"/>
      <c r="I115" s="135">
        <f>ROUND(E115*H115,2)</f>
        <v>0</v>
      </c>
      <c r="J115" s="134"/>
      <c r="K115" s="135">
        <f>ROUND(E115*J115,2)</f>
        <v>0</v>
      </c>
      <c r="L115" s="135">
        <v>21</v>
      </c>
      <c r="M115" s="135">
        <f>G115*(1+L115/100)</f>
        <v>0</v>
      </c>
      <c r="N115" s="135">
        <v>1.6299999999999999E-3</v>
      </c>
      <c r="O115" s="135">
        <f>ROUND(E115*N115,2)</f>
        <v>0</v>
      </c>
      <c r="P115" s="135">
        <v>0</v>
      </c>
      <c r="Q115" s="135">
        <f>ROUND(E115*P115,2)</f>
        <v>0</v>
      </c>
      <c r="R115" s="135"/>
      <c r="S115" s="135" t="s">
        <v>117</v>
      </c>
      <c r="T115" s="136" t="s">
        <v>117</v>
      </c>
      <c r="U115" s="112">
        <v>0.4</v>
      </c>
      <c r="V115" s="112">
        <f>ROUND(E115*U115,2)</f>
        <v>0.8</v>
      </c>
      <c r="W115" s="112"/>
      <c r="X115" s="112" t="s">
        <v>118</v>
      </c>
      <c r="Y115" s="107"/>
      <c r="Z115" s="107"/>
      <c r="AA115" s="107"/>
      <c r="AB115" s="107"/>
      <c r="AC115" s="107"/>
      <c r="AD115" s="107"/>
      <c r="AE115" s="107"/>
      <c r="AF115" s="107"/>
      <c r="AG115" s="107" t="s">
        <v>135</v>
      </c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</row>
    <row r="116" spans="1:60" outlineLevel="1">
      <c r="A116" s="110"/>
      <c r="B116" s="111"/>
      <c r="C116" s="140" t="s">
        <v>207</v>
      </c>
      <c r="D116" s="113"/>
      <c r="E116" s="114">
        <v>2</v>
      </c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07"/>
      <c r="Z116" s="107"/>
      <c r="AA116" s="107"/>
      <c r="AB116" s="107"/>
      <c r="AC116" s="107"/>
      <c r="AD116" s="107"/>
      <c r="AE116" s="107"/>
      <c r="AF116" s="107"/>
      <c r="AG116" s="107" t="s">
        <v>121</v>
      </c>
      <c r="AH116" s="107">
        <v>0</v>
      </c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</row>
    <row r="117" spans="1:60" outlineLevel="1">
      <c r="A117" s="110"/>
      <c r="B117" s="111"/>
      <c r="C117" s="141" t="s">
        <v>124</v>
      </c>
      <c r="D117" s="115"/>
      <c r="E117" s="116">
        <v>2</v>
      </c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07"/>
      <c r="Z117" s="107"/>
      <c r="AA117" s="107"/>
      <c r="AB117" s="107"/>
      <c r="AC117" s="107"/>
      <c r="AD117" s="107"/>
      <c r="AE117" s="107"/>
      <c r="AF117" s="107"/>
      <c r="AG117" s="107" t="s">
        <v>121</v>
      </c>
      <c r="AH117" s="107">
        <v>1</v>
      </c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</row>
    <row r="118" spans="1:60" outlineLevel="1">
      <c r="A118" s="130">
        <v>22</v>
      </c>
      <c r="B118" s="131" t="s">
        <v>208</v>
      </c>
      <c r="C118" s="139" t="s">
        <v>209</v>
      </c>
      <c r="D118" s="132" t="s">
        <v>116</v>
      </c>
      <c r="E118" s="133">
        <v>0.32400000000000001</v>
      </c>
      <c r="F118" s="134"/>
      <c r="G118" s="135">
        <f>ROUND(E118*F118,2)</f>
        <v>0</v>
      </c>
      <c r="H118" s="134"/>
      <c r="I118" s="135">
        <f>ROUND(E118*H118,2)</f>
        <v>0</v>
      </c>
      <c r="J118" s="134"/>
      <c r="K118" s="135">
        <f>ROUND(E118*J118,2)</f>
        <v>0</v>
      </c>
      <c r="L118" s="135">
        <v>21</v>
      </c>
      <c r="M118" s="135">
        <f>G118*(1+L118/100)</f>
        <v>0</v>
      </c>
      <c r="N118" s="135">
        <v>2.5249999999999999</v>
      </c>
      <c r="O118" s="135">
        <f>ROUND(E118*N118,2)</f>
        <v>0.82</v>
      </c>
      <c r="P118" s="135">
        <v>0</v>
      </c>
      <c r="Q118" s="135">
        <f>ROUND(E118*P118,2)</f>
        <v>0</v>
      </c>
      <c r="R118" s="135"/>
      <c r="S118" s="135" t="s">
        <v>117</v>
      </c>
      <c r="T118" s="136" t="s">
        <v>117</v>
      </c>
      <c r="U118" s="112">
        <v>0.47699999999999998</v>
      </c>
      <c r="V118" s="112">
        <f>ROUND(E118*U118,2)</f>
        <v>0.15</v>
      </c>
      <c r="W118" s="112"/>
      <c r="X118" s="112" t="s">
        <v>118</v>
      </c>
      <c r="Y118" s="107"/>
      <c r="Z118" s="107"/>
      <c r="AA118" s="107"/>
      <c r="AB118" s="107"/>
      <c r="AC118" s="107"/>
      <c r="AD118" s="107"/>
      <c r="AE118" s="107"/>
      <c r="AF118" s="107"/>
      <c r="AG118" s="107" t="s">
        <v>135</v>
      </c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</row>
    <row r="119" spans="1:60" outlineLevel="1">
      <c r="A119" s="110"/>
      <c r="B119" s="111"/>
      <c r="C119" s="280" t="s">
        <v>210</v>
      </c>
      <c r="D119" s="281"/>
      <c r="E119" s="281"/>
      <c r="F119" s="281"/>
      <c r="G119" s="281"/>
      <c r="H119" s="112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07"/>
      <c r="Z119" s="107"/>
      <c r="AA119" s="107"/>
      <c r="AB119" s="107"/>
      <c r="AC119" s="107"/>
      <c r="AD119" s="107"/>
      <c r="AE119" s="107"/>
      <c r="AF119" s="107"/>
      <c r="AG119" s="107" t="s">
        <v>147</v>
      </c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</row>
    <row r="120" spans="1:60" outlineLevel="1">
      <c r="A120" s="110"/>
      <c r="B120" s="111"/>
      <c r="C120" s="140" t="s">
        <v>211</v>
      </c>
      <c r="D120" s="113"/>
      <c r="E120" s="114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07"/>
      <c r="Z120" s="107"/>
      <c r="AA120" s="107"/>
      <c r="AB120" s="107"/>
      <c r="AC120" s="107"/>
      <c r="AD120" s="107"/>
      <c r="AE120" s="107"/>
      <c r="AF120" s="107"/>
      <c r="AG120" s="107" t="s">
        <v>121</v>
      </c>
      <c r="AH120" s="107">
        <v>0</v>
      </c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</row>
    <row r="121" spans="1:60" outlineLevel="1">
      <c r="A121" s="110"/>
      <c r="B121" s="111"/>
      <c r="C121" s="140" t="s">
        <v>212</v>
      </c>
      <c r="D121" s="113"/>
      <c r="E121" s="114">
        <v>0.27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07"/>
      <c r="Z121" s="107"/>
      <c r="AA121" s="107"/>
      <c r="AB121" s="107"/>
      <c r="AC121" s="107"/>
      <c r="AD121" s="107"/>
      <c r="AE121" s="107"/>
      <c r="AF121" s="107"/>
      <c r="AG121" s="107" t="s">
        <v>121</v>
      </c>
      <c r="AH121" s="107">
        <v>0</v>
      </c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</row>
    <row r="122" spans="1:60" outlineLevel="1">
      <c r="A122" s="110"/>
      <c r="B122" s="111"/>
      <c r="C122" s="141" t="s">
        <v>124</v>
      </c>
      <c r="D122" s="115"/>
      <c r="E122" s="116">
        <v>0.27</v>
      </c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07"/>
      <c r="Z122" s="107"/>
      <c r="AA122" s="107"/>
      <c r="AB122" s="107"/>
      <c r="AC122" s="107"/>
      <c r="AD122" s="107"/>
      <c r="AE122" s="107"/>
      <c r="AF122" s="107"/>
      <c r="AG122" s="107" t="s">
        <v>121</v>
      </c>
      <c r="AH122" s="107">
        <v>1</v>
      </c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</row>
    <row r="123" spans="1:60" outlineLevel="1">
      <c r="A123" s="110"/>
      <c r="B123" s="111"/>
      <c r="C123" s="142" t="s">
        <v>213</v>
      </c>
      <c r="D123" s="117"/>
      <c r="E123" s="118">
        <v>5.3999999999999999E-2</v>
      </c>
      <c r="F123" s="112"/>
      <c r="G123" s="112"/>
      <c r="H123" s="112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07"/>
      <c r="Z123" s="107"/>
      <c r="AA123" s="107"/>
      <c r="AB123" s="107"/>
      <c r="AC123" s="107"/>
      <c r="AD123" s="107"/>
      <c r="AE123" s="107"/>
      <c r="AF123" s="107"/>
      <c r="AG123" s="107" t="s">
        <v>121</v>
      </c>
      <c r="AH123" s="107">
        <v>4</v>
      </c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</row>
    <row r="124" spans="1:60" outlineLevel="1">
      <c r="A124" s="130">
        <v>23</v>
      </c>
      <c r="B124" s="131" t="s">
        <v>214</v>
      </c>
      <c r="C124" s="139" t="s">
        <v>215</v>
      </c>
      <c r="D124" s="132" t="s">
        <v>175</v>
      </c>
      <c r="E124" s="133">
        <v>0.55000000000000004</v>
      </c>
      <c r="F124" s="134"/>
      <c r="G124" s="135">
        <f>ROUND(E124*F124,2)</f>
        <v>0</v>
      </c>
      <c r="H124" s="134"/>
      <c r="I124" s="135">
        <f>ROUND(E124*H124,2)</f>
        <v>0</v>
      </c>
      <c r="J124" s="134"/>
      <c r="K124" s="135">
        <f>ROUND(E124*J124,2)</f>
        <v>0</v>
      </c>
      <c r="L124" s="135">
        <v>21</v>
      </c>
      <c r="M124" s="135">
        <f>G124*(1+L124/100)</f>
        <v>0</v>
      </c>
      <c r="N124" s="135">
        <v>3.9199999999999999E-2</v>
      </c>
      <c r="O124" s="135">
        <f>ROUND(E124*N124,2)</f>
        <v>0.02</v>
      </c>
      <c r="P124" s="135">
        <v>0</v>
      </c>
      <c r="Q124" s="135">
        <f>ROUND(E124*P124,2)</f>
        <v>0</v>
      </c>
      <c r="R124" s="135"/>
      <c r="S124" s="135" t="s">
        <v>117</v>
      </c>
      <c r="T124" s="136" t="s">
        <v>117</v>
      </c>
      <c r="U124" s="112">
        <v>1.05</v>
      </c>
      <c r="V124" s="112">
        <f>ROUND(E124*U124,2)</f>
        <v>0.57999999999999996</v>
      </c>
      <c r="W124" s="112"/>
      <c r="X124" s="112" t="s">
        <v>118</v>
      </c>
      <c r="Y124" s="107"/>
      <c r="Z124" s="107"/>
      <c r="AA124" s="107"/>
      <c r="AB124" s="107"/>
      <c r="AC124" s="107"/>
      <c r="AD124" s="107"/>
      <c r="AE124" s="107"/>
      <c r="AF124" s="107"/>
      <c r="AG124" s="107" t="s">
        <v>135</v>
      </c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</row>
    <row r="125" spans="1:60" outlineLevel="1">
      <c r="A125" s="110"/>
      <c r="B125" s="111"/>
      <c r="C125" s="140" t="s">
        <v>211</v>
      </c>
      <c r="D125" s="113"/>
      <c r="E125" s="114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07"/>
      <c r="Z125" s="107"/>
      <c r="AA125" s="107"/>
      <c r="AB125" s="107"/>
      <c r="AC125" s="107"/>
      <c r="AD125" s="107"/>
      <c r="AE125" s="107"/>
      <c r="AF125" s="107"/>
      <c r="AG125" s="107" t="s">
        <v>121</v>
      </c>
      <c r="AH125" s="107">
        <v>0</v>
      </c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</row>
    <row r="126" spans="1:60" outlineLevel="1">
      <c r="A126" s="110"/>
      <c r="B126" s="111"/>
      <c r="C126" s="140" t="s">
        <v>216</v>
      </c>
      <c r="D126" s="113"/>
      <c r="E126" s="114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07"/>
      <c r="Z126" s="107"/>
      <c r="AA126" s="107"/>
      <c r="AB126" s="107"/>
      <c r="AC126" s="107"/>
      <c r="AD126" s="107"/>
      <c r="AE126" s="107"/>
      <c r="AF126" s="107"/>
      <c r="AG126" s="107" t="s">
        <v>121</v>
      </c>
      <c r="AH126" s="107">
        <v>0</v>
      </c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</row>
    <row r="127" spans="1:60" outlineLevel="1">
      <c r="A127" s="110"/>
      <c r="B127" s="111"/>
      <c r="C127" s="140" t="s">
        <v>217</v>
      </c>
      <c r="D127" s="113"/>
      <c r="E127" s="114">
        <v>0.55000000000000004</v>
      </c>
      <c r="F127" s="112"/>
      <c r="G127" s="112"/>
      <c r="H127" s="112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  <c r="S127" s="112"/>
      <c r="T127" s="112"/>
      <c r="U127" s="112"/>
      <c r="V127" s="112"/>
      <c r="W127" s="112"/>
      <c r="X127" s="112"/>
      <c r="Y127" s="107"/>
      <c r="Z127" s="107"/>
      <c r="AA127" s="107"/>
      <c r="AB127" s="107"/>
      <c r="AC127" s="107"/>
      <c r="AD127" s="107"/>
      <c r="AE127" s="107"/>
      <c r="AF127" s="107"/>
      <c r="AG127" s="107" t="s">
        <v>121</v>
      </c>
      <c r="AH127" s="107">
        <v>0</v>
      </c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</row>
    <row r="128" spans="1:60" outlineLevel="1">
      <c r="A128" s="110"/>
      <c r="B128" s="111"/>
      <c r="C128" s="141" t="s">
        <v>124</v>
      </c>
      <c r="D128" s="115"/>
      <c r="E128" s="116">
        <v>0.55000000000000004</v>
      </c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07"/>
      <c r="Z128" s="107"/>
      <c r="AA128" s="107"/>
      <c r="AB128" s="107"/>
      <c r="AC128" s="107"/>
      <c r="AD128" s="107"/>
      <c r="AE128" s="107"/>
      <c r="AF128" s="107"/>
      <c r="AG128" s="107" t="s">
        <v>121</v>
      </c>
      <c r="AH128" s="107">
        <v>1</v>
      </c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</row>
    <row r="129" spans="1:60" outlineLevel="1">
      <c r="A129" s="130">
        <v>24</v>
      </c>
      <c r="B129" s="131" t="s">
        <v>218</v>
      </c>
      <c r="C129" s="139" t="s">
        <v>219</v>
      </c>
      <c r="D129" s="132" t="s">
        <v>175</v>
      </c>
      <c r="E129" s="133">
        <v>0.55000000000000004</v>
      </c>
      <c r="F129" s="134"/>
      <c r="G129" s="135">
        <f>ROUND(E129*F129,2)</f>
        <v>0</v>
      </c>
      <c r="H129" s="134"/>
      <c r="I129" s="135">
        <f>ROUND(E129*H129,2)</f>
        <v>0</v>
      </c>
      <c r="J129" s="134"/>
      <c r="K129" s="135">
        <f>ROUND(E129*J129,2)</f>
        <v>0</v>
      </c>
      <c r="L129" s="135">
        <v>21</v>
      </c>
      <c r="M129" s="135">
        <f>G129*(1+L129/100)</f>
        <v>0</v>
      </c>
      <c r="N129" s="135">
        <v>0</v>
      </c>
      <c r="O129" s="135">
        <f>ROUND(E129*N129,2)</f>
        <v>0</v>
      </c>
      <c r="P129" s="135">
        <v>0</v>
      </c>
      <c r="Q129" s="135">
        <f>ROUND(E129*P129,2)</f>
        <v>0</v>
      </c>
      <c r="R129" s="135"/>
      <c r="S129" s="135" t="s">
        <v>117</v>
      </c>
      <c r="T129" s="136" t="s">
        <v>117</v>
      </c>
      <c r="U129" s="112">
        <v>0.32</v>
      </c>
      <c r="V129" s="112">
        <f>ROUND(E129*U129,2)</f>
        <v>0.18</v>
      </c>
      <c r="W129" s="112"/>
      <c r="X129" s="112" t="s">
        <v>118</v>
      </c>
      <c r="Y129" s="107"/>
      <c r="Z129" s="107"/>
      <c r="AA129" s="107"/>
      <c r="AB129" s="107"/>
      <c r="AC129" s="107"/>
      <c r="AD129" s="107"/>
      <c r="AE129" s="107"/>
      <c r="AF129" s="107"/>
      <c r="AG129" s="107" t="s">
        <v>135</v>
      </c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</row>
    <row r="130" spans="1:60" outlineLevel="1">
      <c r="A130" s="110"/>
      <c r="B130" s="111"/>
      <c r="C130" s="280" t="s">
        <v>220</v>
      </c>
      <c r="D130" s="281"/>
      <c r="E130" s="281"/>
      <c r="F130" s="281"/>
      <c r="G130" s="281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07"/>
      <c r="Z130" s="107"/>
      <c r="AA130" s="107"/>
      <c r="AB130" s="107"/>
      <c r="AC130" s="107"/>
      <c r="AD130" s="107"/>
      <c r="AE130" s="107"/>
      <c r="AF130" s="107"/>
      <c r="AG130" s="107" t="s">
        <v>147</v>
      </c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</row>
    <row r="131" spans="1:60" outlineLevel="1">
      <c r="A131" s="110"/>
      <c r="B131" s="111"/>
      <c r="C131" s="140" t="s">
        <v>221</v>
      </c>
      <c r="D131" s="113"/>
      <c r="E131" s="114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07"/>
      <c r="Z131" s="107"/>
      <c r="AA131" s="107"/>
      <c r="AB131" s="107"/>
      <c r="AC131" s="107"/>
      <c r="AD131" s="107"/>
      <c r="AE131" s="107"/>
      <c r="AF131" s="107"/>
      <c r="AG131" s="107" t="s">
        <v>121</v>
      </c>
      <c r="AH131" s="107">
        <v>0</v>
      </c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</row>
    <row r="132" spans="1:60" outlineLevel="1">
      <c r="A132" s="110"/>
      <c r="B132" s="111"/>
      <c r="C132" s="140" t="s">
        <v>222</v>
      </c>
      <c r="D132" s="113"/>
      <c r="E132" s="114">
        <v>0.55000000000000004</v>
      </c>
      <c r="F132" s="112"/>
      <c r="G132" s="112"/>
      <c r="H132" s="112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07"/>
      <c r="Z132" s="107"/>
      <c r="AA132" s="107"/>
      <c r="AB132" s="107"/>
      <c r="AC132" s="107"/>
      <c r="AD132" s="107"/>
      <c r="AE132" s="107"/>
      <c r="AF132" s="107"/>
      <c r="AG132" s="107" t="s">
        <v>121</v>
      </c>
      <c r="AH132" s="107">
        <v>5</v>
      </c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</row>
    <row r="133" spans="1:60" outlineLevel="1">
      <c r="A133" s="110"/>
      <c r="B133" s="111"/>
      <c r="C133" s="141" t="s">
        <v>124</v>
      </c>
      <c r="D133" s="115"/>
      <c r="E133" s="116">
        <v>0.55000000000000004</v>
      </c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07"/>
      <c r="Z133" s="107"/>
      <c r="AA133" s="107"/>
      <c r="AB133" s="107"/>
      <c r="AC133" s="107"/>
      <c r="AD133" s="107"/>
      <c r="AE133" s="107"/>
      <c r="AF133" s="107"/>
      <c r="AG133" s="107" t="s">
        <v>121</v>
      </c>
      <c r="AH133" s="107">
        <v>1</v>
      </c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</row>
    <row r="134" spans="1:60" outlineLevel="1">
      <c r="A134" s="130">
        <v>25</v>
      </c>
      <c r="B134" s="131" t="s">
        <v>223</v>
      </c>
      <c r="C134" s="139" t="s">
        <v>224</v>
      </c>
      <c r="D134" s="132" t="s">
        <v>116</v>
      </c>
      <c r="E134" s="133">
        <v>8.6400000000000005E-2</v>
      </c>
      <c r="F134" s="134"/>
      <c r="G134" s="135">
        <f>ROUND(E134*F134,2)</f>
        <v>0</v>
      </c>
      <c r="H134" s="134"/>
      <c r="I134" s="135">
        <f>ROUND(E134*H134,2)</f>
        <v>0</v>
      </c>
      <c r="J134" s="134"/>
      <c r="K134" s="135">
        <f>ROUND(E134*J134,2)</f>
        <v>0</v>
      </c>
      <c r="L134" s="135">
        <v>21</v>
      </c>
      <c r="M134" s="135">
        <f>G134*(1+L134/100)</f>
        <v>0</v>
      </c>
      <c r="N134" s="135">
        <v>2.5249999999999999</v>
      </c>
      <c r="O134" s="135">
        <f>ROUND(E134*N134,2)</f>
        <v>0.22</v>
      </c>
      <c r="P134" s="135">
        <v>0</v>
      </c>
      <c r="Q134" s="135">
        <f>ROUND(E134*P134,2)</f>
        <v>0</v>
      </c>
      <c r="R134" s="135"/>
      <c r="S134" s="135" t="s">
        <v>117</v>
      </c>
      <c r="T134" s="136" t="s">
        <v>117</v>
      </c>
      <c r="U134" s="112">
        <v>0.47699999999999998</v>
      </c>
      <c r="V134" s="112">
        <f>ROUND(E134*U134,2)</f>
        <v>0.04</v>
      </c>
      <c r="W134" s="112"/>
      <c r="X134" s="112" t="s">
        <v>118</v>
      </c>
      <c r="Y134" s="107"/>
      <c r="Z134" s="107"/>
      <c r="AA134" s="107"/>
      <c r="AB134" s="107"/>
      <c r="AC134" s="107"/>
      <c r="AD134" s="107"/>
      <c r="AE134" s="107"/>
      <c r="AF134" s="107"/>
      <c r="AG134" s="107" t="s">
        <v>135</v>
      </c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</row>
    <row r="135" spans="1:60" outlineLevel="1">
      <c r="A135" s="110"/>
      <c r="B135" s="111"/>
      <c r="C135" s="280" t="s">
        <v>210</v>
      </c>
      <c r="D135" s="281"/>
      <c r="E135" s="281"/>
      <c r="F135" s="281"/>
      <c r="G135" s="281"/>
      <c r="H135" s="112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07"/>
      <c r="Z135" s="107"/>
      <c r="AA135" s="107"/>
      <c r="AB135" s="107"/>
      <c r="AC135" s="107"/>
      <c r="AD135" s="107"/>
      <c r="AE135" s="107"/>
      <c r="AF135" s="107"/>
      <c r="AG135" s="107" t="s">
        <v>147</v>
      </c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</row>
    <row r="136" spans="1:60" outlineLevel="1">
      <c r="A136" s="110"/>
      <c r="B136" s="111"/>
      <c r="C136" s="140" t="s">
        <v>211</v>
      </c>
      <c r="D136" s="113"/>
      <c r="E136" s="114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07"/>
      <c r="Z136" s="107"/>
      <c r="AA136" s="107"/>
      <c r="AB136" s="107"/>
      <c r="AC136" s="107"/>
      <c r="AD136" s="107"/>
      <c r="AE136" s="107"/>
      <c r="AF136" s="107"/>
      <c r="AG136" s="107" t="s">
        <v>121</v>
      </c>
      <c r="AH136" s="107">
        <v>0</v>
      </c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</row>
    <row r="137" spans="1:60" outlineLevel="1">
      <c r="A137" s="110"/>
      <c r="B137" s="111"/>
      <c r="C137" s="140" t="s">
        <v>132</v>
      </c>
      <c r="D137" s="113"/>
      <c r="E137" s="114">
        <v>7.1999999999999995E-2</v>
      </c>
      <c r="F137" s="112"/>
      <c r="G137" s="112"/>
      <c r="H137" s="112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2"/>
      <c r="X137" s="112"/>
      <c r="Y137" s="107"/>
      <c r="Z137" s="107"/>
      <c r="AA137" s="107"/>
      <c r="AB137" s="107"/>
      <c r="AC137" s="107"/>
      <c r="AD137" s="107"/>
      <c r="AE137" s="107"/>
      <c r="AF137" s="107"/>
      <c r="AG137" s="107" t="s">
        <v>121</v>
      </c>
      <c r="AH137" s="107">
        <v>0</v>
      </c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</row>
    <row r="138" spans="1:60" outlineLevel="1">
      <c r="A138" s="110"/>
      <c r="B138" s="111"/>
      <c r="C138" s="141" t="s">
        <v>124</v>
      </c>
      <c r="D138" s="115"/>
      <c r="E138" s="116">
        <v>7.1999999999999995E-2</v>
      </c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07"/>
      <c r="Z138" s="107"/>
      <c r="AA138" s="107"/>
      <c r="AB138" s="107"/>
      <c r="AC138" s="107"/>
      <c r="AD138" s="107"/>
      <c r="AE138" s="107"/>
      <c r="AF138" s="107"/>
      <c r="AG138" s="107" t="s">
        <v>121</v>
      </c>
      <c r="AH138" s="107">
        <v>1</v>
      </c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</row>
    <row r="139" spans="1:60" outlineLevel="1">
      <c r="A139" s="110"/>
      <c r="B139" s="111"/>
      <c r="C139" s="142" t="s">
        <v>225</v>
      </c>
      <c r="D139" s="117"/>
      <c r="E139" s="118">
        <v>1.44E-2</v>
      </c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07"/>
      <c r="Z139" s="107"/>
      <c r="AA139" s="107"/>
      <c r="AB139" s="107"/>
      <c r="AC139" s="107"/>
      <c r="AD139" s="107"/>
      <c r="AE139" s="107"/>
      <c r="AF139" s="107"/>
      <c r="AG139" s="107" t="s">
        <v>121</v>
      </c>
      <c r="AH139" s="107">
        <v>4</v>
      </c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</row>
    <row r="140" spans="1:60">
      <c r="A140" s="124" t="s">
        <v>112</v>
      </c>
      <c r="B140" s="125" t="s">
        <v>66</v>
      </c>
      <c r="C140" s="138" t="s">
        <v>67</v>
      </c>
      <c r="D140" s="126"/>
      <c r="E140" s="127"/>
      <c r="F140" s="128"/>
      <c r="G140" s="128">
        <f>SUMIF(AG141:AG157,"&lt;&gt;NOR",G141:G157)</f>
        <v>0</v>
      </c>
      <c r="H140" s="128"/>
      <c r="I140" s="128">
        <f>SUM(I141:I157)</f>
        <v>0</v>
      </c>
      <c r="J140" s="128"/>
      <c r="K140" s="128">
        <f>SUM(K141:K157)</f>
        <v>0</v>
      </c>
      <c r="L140" s="128"/>
      <c r="M140" s="128">
        <f>SUM(M141:M157)</f>
        <v>0</v>
      </c>
      <c r="N140" s="128"/>
      <c r="O140" s="128">
        <f>SUM(O141:O157)</f>
        <v>0.31</v>
      </c>
      <c r="P140" s="128"/>
      <c r="Q140" s="128">
        <f>SUM(Q141:Q157)</f>
        <v>0</v>
      </c>
      <c r="R140" s="128"/>
      <c r="S140" s="128"/>
      <c r="T140" s="129"/>
      <c r="U140" s="123"/>
      <c r="V140" s="123">
        <f>SUM(V141:V157)</f>
        <v>1.6300000000000001</v>
      </c>
      <c r="W140" s="123"/>
      <c r="X140" s="123"/>
      <c r="AG140" t="s">
        <v>113</v>
      </c>
    </row>
    <row r="141" spans="1:60" outlineLevel="1">
      <c r="A141" s="130">
        <v>26</v>
      </c>
      <c r="B141" s="131" t="s">
        <v>226</v>
      </c>
      <c r="C141" s="139" t="s">
        <v>227</v>
      </c>
      <c r="D141" s="132" t="s">
        <v>175</v>
      </c>
      <c r="E141" s="133">
        <v>0.6</v>
      </c>
      <c r="F141" s="134"/>
      <c r="G141" s="135">
        <f>ROUND(E141*F141,2)</f>
        <v>0</v>
      </c>
      <c r="H141" s="134"/>
      <c r="I141" s="135">
        <f>ROUND(E141*H141,2)</f>
        <v>0</v>
      </c>
      <c r="J141" s="134"/>
      <c r="K141" s="135">
        <f>ROUND(E141*J141,2)</f>
        <v>0</v>
      </c>
      <c r="L141" s="135">
        <v>21</v>
      </c>
      <c r="M141" s="135">
        <f>G141*(1+L141/100)</f>
        <v>0</v>
      </c>
      <c r="N141" s="135">
        <v>7.3899999999999993E-2</v>
      </c>
      <c r="O141" s="135">
        <f>ROUND(E141*N141,2)</f>
        <v>0.04</v>
      </c>
      <c r="P141" s="135">
        <v>0</v>
      </c>
      <c r="Q141" s="135">
        <f>ROUND(E141*P141,2)</f>
        <v>0</v>
      </c>
      <c r="R141" s="135"/>
      <c r="S141" s="135" t="s">
        <v>117</v>
      </c>
      <c r="T141" s="136" t="s">
        <v>117</v>
      </c>
      <c r="U141" s="112">
        <v>0.45200000000000001</v>
      </c>
      <c r="V141" s="112">
        <f>ROUND(E141*U141,2)</f>
        <v>0.27</v>
      </c>
      <c r="W141" s="112"/>
      <c r="X141" s="112" t="s">
        <v>118</v>
      </c>
      <c r="Y141" s="107"/>
      <c r="Z141" s="107"/>
      <c r="AA141" s="107"/>
      <c r="AB141" s="107"/>
      <c r="AC141" s="107"/>
      <c r="AD141" s="107"/>
      <c r="AE141" s="107"/>
      <c r="AF141" s="107"/>
      <c r="AG141" s="107" t="s">
        <v>119</v>
      </c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</row>
    <row r="142" spans="1:60" outlineLevel="1">
      <c r="A142" s="110"/>
      <c r="B142" s="111"/>
      <c r="C142" s="140" t="s">
        <v>228</v>
      </c>
      <c r="D142" s="113"/>
      <c r="E142" s="114">
        <v>0.9</v>
      </c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112"/>
      <c r="X142" s="112"/>
      <c r="Y142" s="107"/>
      <c r="Z142" s="107"/>
      <c r="AA142" s="107"/>
      <c r="AB142" s="107"/>
      <c r="AC142" s="107"/>
      <c r="AD142" s="107"/>
      <c r="AE142" s="107"/>
      <c r="AF142" s="107"/>
      <c r="AG142" s="107" t="s">
        <v>121</v>
      </c>
      <c r="AH142" s="107">
        <v>0</v>
      </c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</row>
    <row r="143" spans="1:60" outlineLevel="1">
      <c r="A143" s="110"/>
      <c r="B143" s="111"/>
      <c r="C143" s="140" t="s">
        <v>229</v>
      </c>
      <c r="D143" s="113"/>
      <c r="E143" s="114">
        <v>-0.3</v>
      </c>
      <c r="F143" s="112"/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112"/>
      <c r="X143" s="112"/>
      <c r="Y143" s="107"/>
      <c r="Z143" s="107"/>
      <c r="AA143" s="107"/>
      <c r="AB143" s="107"/>
      <c r="AC143" s="107"/>
      <c r="AD143" s="107"/>
      <c r="AE143" s="107"/>
      <c r="AF143" s="107"/>
      <c r="AG143" s="107" t="s">
        <v>121</v>
      </c>
      <c r="AH143" s="107">
        <v>0</v>
      </c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</row>
    <row r="144" spans="1:60" outlineLevel="1">
      <c r="A144" s="110"/>
      <c r="B144" s="111"/>
      <c r="C144" s="141" t="s">
        <v>124</v>
      </c>
      <c r="D144" s="115"/>
      <c r="E144" s="116">
        <v>0.6</v>
      </c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07"/>
      <c r="Z144" s="107"/>
      <c r="AA144" s="107"/>
      <c r="AB144" s="107"/>
      <c r="AC144" s="107"/>
      <c r="AD144" s="107"/>
      <c r="AE144" s="107"/>
      <c r="AF144" s="107"/>
      <c r="AG144" s="107" t="s">
        <v>121</v>
      </c>
      <c r="AH144" s="107">
        <v>1</v>
      </c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</row>
    <row r="145" spans="1:60" outlineLevel="1">
      <c r="A145" s="130">
        <v>27</v>
      </c>
      <c r="B145" s="131" t="s">
        <v>230</v>
      </c>
      <c r="C145" s="139" t="s">
        <v>231</v>
      </c>
      <c r="D145" s="132" t="s">
        <v>175</v>
      </c>
      <c r="E145" s="133">
        <v>0.66</v>
      </c>
      <c r="F145" s="134"/>
      <c r="G145" s="135">
        <f>ROUND(E145*F145,2)</f>
        <v>0</v>
      </c>
      <c r="H145" s="134"/>
      <c r="I145" s="135">
        <f>ROUND(E145*H145,2)</f>
        <v>0</v>
      </c>
      <c r="J145" s="134"/>
      <c r="K145" s="135">
        <f>ROUND(E145*J145,2)</f>
        <v>0</v>
      </c>
      <c r="L145" s="135">
        <v>21</v>
      </c>
      <c r="M145" s="135">
        <f>G145*(1+L145/100)</f>
        <v>0</v>
      </c>
      <c r="N145" s="135">
        <v>0.13100000000000001</v>
      </c>
      <c r="O145" s="135">
        <f>ROUND(E145*N145,2)</f>
        <v>0.09</v>
      </c>
      <c r="P145" s="135">
        <v>0</v>
      </c>
      <c r="Q145" s="135">
        <f>ROUND(E145*P145,2)</f>
        <v>0</v>
      </c>
      <c r="R145" s="135" t="s">
        <v>163</v>
      </c>
      <c r="S145" s="135" t="s">
        <v>117</v>
      </c>
      <c r="T145" s="136" t="s">
        <v>117</v>
      </c>
      <c r="U145" s="112">
        <v>0</v>
      </c>
      <c r="V145" s="112">
        <f>ROUND(E145*U145,2)</f>
        <v>0</v>
      </c>
      <c r="W145" s="112"/>
      <c r="X145" s="112" t="s">
        <v>164</v>
      </c>
      <c r="Y145" s="107"/>
      <c r="Z145" s="107"/>
      <c r="AA145" s="107"/>
      <c r="AB145" s="107"/>
      <c r="AC145" s="107"/>
      <c r="AD145" s="107"/>
      <c r="AE145" s="107"/>
      <c r="AF145" s="107"/>
      <c r="AG145" s="107" t="s">
        <v>165</v>
      </c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</row>
    <row r="146" spans="1:60" outlineLevel="1">
      <c r="A146" s="110"/>
      <c r="B146" s="111"/>
      <c r="C146" s="140" t="s">
        <v>228</v>
      </c>
      <c r="D146" s="113"/>
      <c r="E146" s="114">
        <v>0.9</v>
      </c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  <c r="Q146" s="112"/>
      <c r="R146" s="112"/>
      <c r="S146" s="112"/>
      <c r="T146" s="112"/>
      <c r="U146" s="112"/>
      <c r="V146" s="112"/>
      <c r="W146" s="112"/>
      <c r="X146" s="112"/>
      <c r="Y146" s="107"/>
      <c r="Z146" s="107"/>
      <c r="AA146" s="107"/>
      <c r="AB146" s="107"/>
      <c r="AC146" s="107"/>
      <c r="AD146" s="107"/>
      <c r="AE146" s="107"/>
      <c r="AF146" s="107"/>
      <c r="AG146" s="107" t="s">
        <v>121</v>
      </c>
      <c r="AH146" s="107">
        <v>0</v>
      </c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</row>
    <row r="147" spans="1:60" outlineLevel="1">
      <c r="A147" s="110"/>
      <c r="B147" s="111"/>
      <c r="C147" s="140" t="s">
        <v>229</v>
      </c>
      <c r="D147" s="113"/>
      <c r="E147" s="114">
        <v>-0.3</v>
      </c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07"/>
      <c r="Z147" s="107"/>
      <c r="AA147" s="107"/>
      <c r="AB147" s="107"/>
      <c r="AC147" s="107"/>
      <c r="AD147" s="107"/>
      <c r="AE147" s="107"/>
      <c r="AF147" s="107"/>
      <c r="AG147" s="107" t="s">
        <v>121</v>
      </c>
      <c r="AH147" s="107">
        <v>0</v>
      </c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</row>
    <row r="148" spans="1:60" outlineLevel="1">
      <c r="A148" s="110"/>
      <c r="B148" s="111"/>
      <c r="C148" s="141" t="s">
        <v>124</v>
      </c>
      <c r="D148" s="115"/>
      <c r="E148" s="116">
        <v>0.6</v>
      </c>
      <c r="F148" s="112"/>
      <c r="G148" s="112"/>
      <c r="H148" s="112"/>
      <c r="I148" s="112"/>
      <c r="J148" s="112"/>
      <c r="K148" s="112"/>
      <c r="L148" s="112"/>
      <c r="M148" s="112"/>
      <c r="N148" s="112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07"/>
      <c r="Z148" s="107"/>
      <c r="AA148" s="107"/>
      <c r="AB148" s="107"/>
      <c r="AC148" s="107"/>
      <c r="AD148" s="107"/>
      <c r="AE148" s="107"/>
      <c r="AF148" s="107"/>
      <c r="AG148" s="107" t="s">
        <v>121</v>
      </c>
      <c r="AH148" s="107">
        <v>1</v>
      </c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</row>
    <row r="149" spans="1:60" outlineLevel="1">
      <c r="A149" s="110"/>
      <c r="B149" s="111"/>
      <c r="C149" s="142" t="s">
        <v>172</v>
      </c>
      <c r="D149" s="117"/>
      <c r="E149" s="118">
        <v>0.06</v>
      </c>
      <c r="F149" s="112"/>
      <c r="G149" s="112"/>
      <c r="H149" s="112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07"/>
      <c r="Z149" s="107"/>
      <c r="AA149" s="107"/>
      <c r="AB149" s="107"/>
      <c r="AC149" s="107"/>
      <c r="AD149" s="107"/>
      <c r="AE149" s="107"/>
      <c r="AF149" s="107"/>
      <c r="AG149" s="107" t="s">
        <v>121</v>
      </c>
      <c r="AH149" s="107">
        <v>4</v>
      </c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/>
      <c r="AY149" s="107"/>
      <c r="AZ149" s="107"/>
      <c r="BA149" s="107"/>
      <c r="BB149" s="107"/>
      <c r="BC149" s="107"/>
      <c r="BD149" s="107"/>
      <c r="BE149" s="107"/>
      <c r="BF149" s="107"/>
      <c r="BG149" s="107"/>
      <c r="BH149" s="107"/>
    </row>
    <row r="150" spans="1:60" outlineLevel="1">
      <c r="A150" s="130">
        <v>28</v>
      </c>
      <c r="B150" s="131" t="s">
        <v>232</v>
      </c>
      <c r="C150" s="139" t="s">
        <v>233</v>
      </c>
      <c r="D150" s="132" t="s">
        <v>175</v>
      </c>
      <c r="E150" s="133">
        <v>0.6</v>
      </c>
      <c r="F150" s="134"/>
      <c r="G150" s="135">
        <f>ROUND(E150*F150,2)</f>
        <v>0</v>
      </c>
      <c r="H150" s="134"/>
      <c r="I150" s="135">
        <f>ROUND(E150*H150,2)</f>
        <v>0</v>
      </c>
      <c r="J150" s="134"/>
      <c r="K150" s="135">
        <f>ROUND(E150*J150,2)</f>
        <v>0</v>
      </c>
      <c r="L150" s="135">
        <v>21</v>
      </c>
      <c r="M150" s="135">
        <f>G150*(1+L150/100)</f>
        <v>0</v>
      </c>
      <c r="N150" s="135">
        <v>0.30360999999999999</v>
      </c>
      <c r="O150" s="135">
        <f>ROUND(E150*N150,2)</f>
        <v>0.18</v>
      </c>
      <c r="P150" s="135">
        <v>0</v>
      </c>
      <c r="Q150" s="135">
        <f>ROUND(E150*P150,2)</f>
        <v>0</v>
      </c>
      <c r="R150" s="135"/>
      <c r="S150" s="135" t="s">
        <v>117</v>
      </c>
      <c r="T150" s="136" t="s">
        <v>117</v>
      </c>
      <c r="U150" s="112">
        <v>1.6E-2</v>
      </c>
      <c r="V150" s="112">
        <f>ROUND(E150*U150,2)</f>
        <v>0.01</v>
      </c>
      <c r="W150" s="112"/>
      <c r="X150" s="112" t="s">
        <v>118</v>
      </c>
      <c r="Y150" s="107"/>
      <c r="Z150" s="107"/>
      <c r="AA150" s="107"/>
      <c r="AB150" s="107"/>
      <c r="AC150" s="107"/>
      <c r="AD150" s="107"/>
      <c r="AE150" s="107"/>
      <c r="AF150" s="107"/>
      <c r="AG150" s="107" t="s">
        <v>119</v>
      </c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/>
      <c r="AY150" s="107"/>
      <c r="AZ150" s="107"/>
      <c r="BA150" s="107"/>
      <c r="BB150" s="107"/>
      <c r="BC150" s="107"/>
      <c r="BD150" s="107"/>
      <c r="BE150" s="107"/>
      <c r="BF150" s="107"/>
      <c r="BG150" s="107"/>
      <c r="BH150" s="107"/>
    </row>
    <row r="151" spans="1:60" outlineLevel="1">
      <c r="A151" s="110"/>
      <c r="B151" s="111"/>
      <c r="C151" s="140" t="s">
        <v>228</v>
      </c>
      <c r="D151" s="113"/>
      <c r="E151" s="114">
        <v>0.9</v>
      </c>
      <c r="F151" s="112"/>
      <c r="G151" s="112"/>
      <c r="H151" s="112"/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07"/>
      <c r="Z151" s="107"/>
      <c r="AA151" s="107"/>
      <c r="AB151" s="107"/>
      <c r="AC151" s="107"/>
      <c r="AD151" s="107"/>
      <c r="AE151" s="107"/>
      <c r="AF151" s="107"/>
      <c r="AG151" s="107" t="s">
        <v>121</v>
      </c>
      <c r="AH151" s="107">
        <v>0</v>
      </c>
      <c r="AI151" s="107"/>
      <c r="AJ151" s="107"/>
      <c r="AK151" s="107"/>
      <c r="AL151" s="107"/>
      <c r="AM151" s="107"/>
      <c r="AN151" s="107"/>
      <c r="AO151" s="107"/>
      <c r="AP151" s="107"/>
      <c r="AQ151" s="107"/>
      <c r="AR151" s="107"/>
      <c r="AS151" s="107"/>
      <c r="AT151" s="107"/>
      <c r="AU151" s="107"/>
      <c r="AV151" s="107"/>
      <c r="AW151" s="107"/>
      <c r="AX151" s="107"/>
      <c r="AY151" s="107"/>
      <c r="AZ151" s="107"/>
      <c r="BA151" s="107"/>
      <c r="BB151" s="107"/>
      <c r="BC151" s="107"/>
      <c r="BD151" s="107"/>
      <c r="BE151" s="107"/>
      <c r="BF151" s="107"/>
      <c r="BG151" s="107"/>
      <c r="BH151" s="107"/>
    </row>
    <row r="152" spans="1:60" outlineLevel="1">
      <c r="A152" s="110"/>
      <c r="B152" s="111"/>
      <c r="C152" s="140" t="s">
        <v>229</v>
      </c>
      <c r="D152" s="113"/>
      <c r="E152" s="114">
        <v>-0.3</v>
      </c>
      <c r="F152" s="112"/>
      <c r="G152" s="112"/>
      <c r="H152" s="112"/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2"/>
      <c r="Y152" s="107"/>
      <c r="Z152" s="107"/>
      <c r="AA152" s="107"/>
      <c r="AB152" s="107"/>
      <c r="AC152" s="107"/>
      <c r="AD152" s="107"/>
      <c r="AE152" s="107"/>
      <c r="AF152" s="107"/>
      <c r="AG152" s="107" t="s">
        <v>121</v>
      </c>
      <c r="AH152" s="107">
        <v>0</v>
      </c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/>
      <c r="AY152" s="107"/>
      <c r="AZ152" s="107"/>
      <c r="BA152" s="107"/>
      <c r="BB152" s="107"/>
      <c r="BC152" s="107"/>
      <c r="BD152" s="107"/>
      <c r="BE152" s="107"/>
      <c r="BF152" s="107"/>
      <c r="BG152" s="107"/>
      <c r="BH152" s="107"/>
    </row>
    <row r="153" spans="1:60" outlineLevel="1">
      <c r="A153" s="110"/>
      <c r="B153" s="111"/>
      <c r="C153" s="141" t="s">
        <v>124</v>
      </c>
      <c r="D153" s="115"/>
      <c r="E153" s="116">
        <v>0.6</v>
      </c>
      <c r="F153" s="112"/>
      <c r="G153" s="112"/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2"/>
      <c r="Y153" s="107"/>
      <c r="Z153" s="107"/>
      <c r="AA153" s="107"/>
      <c r="AB153" s="107"/>
      <c r="AC153" s="107"/>
      <c r="AD153" s="107"/>
      <c r="AE153" s="107"/>
      <c r="AF153" s="107"/>
      <c r="AG153" s="107" t="s">
        <v>121</v>
      </c>
      <c r="AH153" s="107">
        <v>1</v>
      </c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/>
      <c r="AY153" s="107"/>
      <c r="AZ153" s="107"/>
      <c r="BA153" s="107"/>
      <c r="BB153" s="107"/>
      <c r="BC153" s="107"/>
      <c r="BD153" s="107"/>
      <c r="BE153" s="107"/>
      <c r="BF153" s="107"/>
      <c r="BG153" s="107"/>
      <c r="BH153" s="107"/>
    </row>
    <row r="154" spans="1:60" outlineLevel="1">
      <c r="A154" s="130">
        <v>29</v>
      </c>
      <c r="B154" s="131" t="s">
        <v>234</v>
      </c>
      <c r="C154" s="139" t="s">
        <v>235</v>
      </c>
      <c r="D154" s="132" t="s">
        <v>236</v>
      </c>
      <c r="E154" s="133">
        <v>3.3</v>
      </c>
      <c r="F154" s="134"/>
      <c r="G154" s="135">
        <f>ROUND(E154*F154,2)</f>
        <v>0</v>
      </c>
      <c r="H154" s="134"/>
      <c r="I154" s="135">
        <f>ROUND(E154*H154,2)</f>
        <v>0</v>
      </c>
      <c r="J154" s="134"/>
      <c r="K154" s="135">
        <f>ROUND(E154*J154,2)</f>
        <v>0</v>
      </c>
      <c r="L154" s="135">
        <v>21</v>
      </c>
      <c r="M154" s="135">
        <f>G154*(1+L154/100)</f>
        <v>0</v>
      </c>
      <c r="N154" s="135">
        <v>3.3E-4</v>
      </c>
      <c r="O154" s="135">
        <f>ROUND(E154*N154,2)</f>
        <v>0</v>
      </c>
      <c r="P154" s="135">
        <v>0</v>
      </c>
      <c r="Q154" s="135">
        <f>ROUND(E154*P154,2)</f>
        <v>0</v>
      </c>
      <c r="R154" s="135"/>
      <c r="S154" s="135" t="s">
        <v>117</v>
      </c>
      <c r="T154" s="136" t="s">
        <v>117</v>
      </c>
      <c r="U154" s="112">
        <v>0.41</v>
      </c>
      <c r="V154" s="112">
        <f>ROUND(E154*U154,2)</f>
        <v>1.35</v>
      </c>
      <c r="W154" s="112"/>
      <c r="X154" s="112" t="s">
        <v>118</v>
      </c>
      <c r="Y154" s="107"/>
      <c r="Z154" s="107"/>
      <c r="AA154" s="107"/>
      <c r="AB154" s="107"/>
      <c r="AC154" s="107"/>
      <c r="AD154" s="107"/>
      <c r="AE154" s="107"/>
      <c r="AF154" s="107"/>
      <c r="AG154" s="107" t="s">
        <v>119</v>
      </c>
      <c r="AH154" s="107"/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/>
      <c r="AY154" s="107"/>
      <c r="AZ154" s="107"/>
      <c r="BA154" s="107"/>
      <c r="BB154" s="107"/>
      <c r="BC154" s="107"/>
      <c r="BD154" s="107"/>
      <c r="BE154" s="107"/>
      <c r="BF154" s="107"/>
      <c r="BG154" s="107"/>
      <c r="BH154" s="107"/>
    </row>
    <row r="155" spans="1:60" outlineLevel="1">
      <c r="A155" s="110"/>
      <c r="B155" s="111"/>
      <c r="C155" s="140" t="s">
        <v>237</v>
      </c>
      <c r="D155" s="113"/>
      <c r="E155" s="114">
        <v>2.9</v>
      </c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2"/>
      <c r="W155" s="112"/>
      <c r="X155" s="112"/>
      <c r="Y155" s="107"/>
      <c r="Z155" s="107"/>
      <c r="AA155" s="107"/>
      <c r="AB155" s="107"/>
      <c r="AC155" s="107"/>
      <c r="AD155" s="107"/>
      <c r="AE155" s="107"/>
      <c r="AF155" s="107"/>
      <c r="AG155" s="107" t="s">
        <v>121</v>
      </c>
      <c r="AH155" s="107">
        <v>0</v>
      </c>
      <c r="AI155" s="107"/>
      <c r="AJ155" s="107"/>
      <c r="AK155" s="107"/>
      <c r="AL155" s="107"/>
      <c r="AM155" s="107"/>
      <c r="AN155" s="107"/>
      <c r="AO155" s="107"/>
      <c r="AP155" s="107"/>
      <c r="AQ155" s="107"/>
      <c r="AR155" s="107"/>
      <c r="AS155" s="107"/>
      <c r="AT155" s="107"/>
      <c r="AU155" s="107"/>
      <c r="AV155" s="107"/>
      <c r="AW155" s="107"/>
      <c r="AX155" s="107"/>
      <c r="AY155" s="107"/>
      <c r="AZ155" s="107"/>
      <c r="BA155" s="107"/>
      <c r="BB155" s="107"/>
      <c r="BC155" s="107"/>
      <c r="BD155" s="107"/>
      <c r="BE155" s="107"/>
      <c r="BF155" s="107"/>
      <c r="BG155" s="107"/>
      <c r="BH155" s="107"/>
    </row>
    <row r="156" spans="1:60" outlineLevel="1">
      <c r="A156" s="110"/>
      <c r="B156" s="111"/>
      <c r="C156" s="140" t="s">
        <v>238</v>
      </c>
      <c r="D156" s="113"/>
      <c r="E156" s="114">
        <v>0.4</v>
      </c>
      <c r="F156" s="112"/>
      <c r="G156" s="112"/>
      <c r="H156" s="112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07"/>
      <c r="Z156" s="107"/>
      <c r="AA156" s="107"/>
      <c r="AB156" s="107"/>
      <c r="AC156" s="107"/>
      <c r="AD156" s="107"/>
      <c r="AE156" s="107"/>
      <c r="AF156" s="107"/>
      <c r="AG156" s="107" t="s">
        <v>121</v>
      </c>
      <c r="AH156" s="107">
        <v>0</v>
      </c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/>
      <c r="AY156" s="107"/>
      <c r="AZ156" s="107"/>
      <c r="BA156" s="107"/>
      <c r="BB156" s="107"/>
      <c r="BC156" s="107"/>
      <c r="BD156" s="107"/>
      <c r="BE156" s="107"/>
      <c r="BF156" s="107"/>
      <c r="BG156" s="107"/>
      <c r="BH156" s="107"/>
    </row>
    <row r="157" spans="1:60" outlineLevel="1">
      <c r="A157" s="110"/>
      <c r="B157" s="111"/>
      <c r="C157" s="141" t="s">
        <v>124</v>
      </c>
      <c r="D157" s="115"/>
      <c r="E157" s="116">
        <v>3.3</v>
      </c>
      <c r="F157" s="112"/>
      <c r="G157" s="112"/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07"/>
      <c r="Z157" s="107"/>
      <c r="AA157" s="107"/>
      <c r="AB157" s="107"/>
      <c r="AC157" s="107"/>
      <c r="AD157" s="107"/>
      <c r="AE157" s="107"/>
      <c r="AF157" s="107"/>
      <c r="AG157" s="107" t="s">
        <v>121</v>
      </c>
      <c r="AH157" s="107">
        <v>1</v>
      </c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/>
      <c r="AY157" s="107"/>
      <c r="AZ157" s="107"/>
      <c r="BA157" s="107"/>
      <c r="BB157" s="107"/>
      <c r="BC157" s="107"/>
      <c r="BD157" s="107"/>
      <c r="BE157" s="107"/>
      <c r="BF157" s="107"/>
      <c r="BG157" s="107"/>
      <c r="BH157" s="107"/>
    </row>
    <row r="158" spans="1:60">
      <c r="A158" s="124" t="s">
        <v>112</v>
      </c>
      <c r="B158" s="125" t="s">
        <v>68</v>
      </c>
      <c r="C158" s="138" t="s">
        <v>69</v>
      </c>
      <c r="D158" s="126"/>
      <c r="E158" s="127"/>
      <c r="F158" s="128"/>
      <c r="G158" s="128">
        <f>SUMIF(AG159:AG198,"&lt;&gt;NOR",G159:G198)</f>
        <v>0</v>
      </c>
      <c r="H158" s="128"/>
      <c r="I158" s="128">
        <f>SUM(I159:I198)</f>
        <v>0</v>
      </c>
      <c r="J158" s="128"/>
      <c r="K158" s="128">
        <f>SUM(K159:K198)</f>
        <v>0</v>
      </c>
      <c r="L158" s="128"/>
      <c r="M158" s="128">
        <f>SUM(M159:M198)</f>
        <v>0</v>
      </c>
      <c r="N158" s="128"/>
      <c r="O158" s="128">
        <f>SUM(O159:O198)</f>
        <v>1.6199999999999999</v>
      </c>
      <c r="P158" s="128"/>
      <c r="Q158" s="128">
        <f>SUM(Q159:Q198)</f>
        <v>0</v>
      </c>
      <c r="R158" s="128"/>
      <c r="S158" s="128"/>
      <c r="T158" s="129"/>
      <c r="U158" s="123"/>
      <c r="V158" s="123">
        <f>SUM(V159:V198)</f>
        <v>4.08</v>
      </c>
      <c r="W158" s="123"/>
      <c r="X158" s="123"/>
      <c r="AG158" t="s">
        <v>113</v>
      </c>
    </row>
    <row r="159" spans="1:60" ht="22.5" outlineLevel="1">
      <c r="A159" s="130">
        <v>30</v>
      </c>
      <c r="B159" s="131" t="s">
        <v>239</v>
      </c>
      <c r="C159" s="139" t="s">
        <v>240</v>
      </c>
      <c r="D159" s="132" t="s">
        <v>236</v>
      </c>
      <c r="E159" s="133">
        <v>3</v>
      </c>
      <c r="F159" s="134"/>
      <c r="G159" s="135">
        <f>ROUND(E159*F159,2)</f>
        <v>0</v>
      </c>
      <c r="H159" s="134"/>
      <c r="I159" s="135">
        <f>ROUND(E159*H159,2)</f>
        <v>0</v>
      </c>
      <c r="J159" s="134"/>
      <c r="K159" s="135">
        <f>ROUND(E159*J159,2)</f>
        <v>0</v>
      </c>
      <c r="L159" s="135">
        <v>21</v>
      </c>
      <c r="M159" s="135">
        <f>G159*(1+L159/100)</f>
        <v>0</v>
      </c>
      <c r="N159" s="135">
        <v>0.24357999999999999</v>
      </c>
      <c r="O159" s="135">
        <f>ROUND(E159*N159,2)</f>
        <v>0.73</v>
      </c>
      <c r="P159" s="135">
        <v>0</v>
      </c>
      <c r="Q159" s="135">
        <f>ROUND(E159*P159,2)</f>
        <v>0</v>
      </c>
      <c r="R159" s="135"/>
      <c r="S159" s="135" t="s">
        <v>117</v>
      </c>
      <c r="T159" s="136" t="s">
        <v>117</v>
      </c>
      <c r="U159" s="112">
        <v>0.33704000000000001</v>
      </c>
      <c r="V159" s="112">
        <f>ROUND(E159*U159,2)</f>
        <v>1.01</v>
      </c>
      <c r="W159" s="112"/>
      <c r="X159" s="112" t="s">
        <v>118</v>
      </c>
      <c r="Y159" s="107"/>
      <c r="Z159" s="107"/>
      <c r="AA159" s="107"/>
      <c r="AB159" s="107"/>
      <c r="AC159" s="107"/>
      <c r="AD159" s="107"/>
      <c r="AE159" s="107"/>
      <c r="AF159" s="107"/>
      <c r="AG159" s="107" t="s">
        <v>119</v>
      </c>
      <c r="AH159" s="107"/>
      <c r="AI159" s="107"/>
      <c r="AJ159" s="107"/>
      <c r="AK159" s="107"/>
      <c r="AL159" s="107"/>
      <c r="AM159" s="107"/>
      <c r="AN159" s="107"/>
      <c r="AO159" s="107"/>
      <c r="AP159" s="107"/>
      <c r="AQ159" s="107"/>
      <c r="AR159" s="107"/>
      <c r="AS159" s="107"/>
      <c r="AT159" s="107"/>
      <c r="AU159" s="107"/>
      <c r="AV159" s="107"/>
      <c r="AW159" s="107"/>
      <c r="AX159" s="107"/>
      <c r="AY159" s="107"/>
      <c r="AZ159" s="107"/>
      <c r="BA159" s="107"/>
      <c r="BB159" s="107"/>
      <c r="BC159" s="107"/>
      <c r="BD159" s="107"/>
      <c r="BE159" s="107"/>
      <c r="BF159" s="107"/>
      <c r="BG159" s="107"/>
      <c r="BH159" s="107"/>
    </row>
    <row r="160" spans="1:60" outlineLevel="1">
      <c r="A160" s="110"/>
      <c r="B160" s="111"/>
      <c r="C160" s="140" t="s">
        <v>241</v>
      </c>
      <c r="D160" s="113"/>
      <c r="E160" s="114">
        <v>3</v>
      </c>
      <c r="F160" s="112"/>
      <c r="G160" s="112"/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112"/>
      <c r="X160" s="112"/>
      <c r="Y160" s="107"/>
      <c r="Z160" s="107"/>
      <c r="AA160" s="107"/>
      <c r="AB160" s="107"/>
      <c r="AC160" s="107"/>
      <c r="AD160" s="107"/>
      <c r="AE160" s="107"/>
      <c r="AF160" s="107"/>
      <c r="AG160" s="107" t="s">
        <v>121</v>
      </c>
      <c r="AH160" s="107">
        <v>0</v>
      </c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/>
      <c r="AY160" s="107"/>
      <c r="AZ160" s="107"/>
      <c r="BA160" s="107"/>
      <c r="BB160" s="107"/>
      <c r="BC160" s="107"/>
      <c r="BD160" s="107"/>
      <c r="BE160" s="107"/>
      <c r="BF160" s="107"/>
      <c r="BG160" s="107"/>
      <c r="BH160" s="107"/>
    </row>
    <row r="161" spans="1:60" outlineLevel="1">
      <c r="A161" s="110"/>
      <c r="B161" s="111"/>
      <c r="C161" s="141" t="s">
        <v>124</v>
      </c>
      <c r="D161" s="115"/>
      <c r="E161" s="116">
        <v>3</v>
      </c>
      <c r="F161" s="112"/>
      <c r="G161" s="112"/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2"/>
      <c r="Y161" s="107"/>
      <c r="Z161" s="107"/>
      <c r="AA161" s="107"/>
      <c r="AB161" s="107"/>
      <c r="AC161" s="107"/>
      <c r="AD161" s="107"/>
      <c r="AE161" s="107"/>
      <c r="AF161" s="107"/>
      <c r="AG161" s="107" t="s">
        <v>121</v>
      </c>
      <c r="AH161" s="107">
        <v>1</v>
      </c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/>
      <c r="AY161" s="107"/>
      <c r="AZ161" s="107"/>
      <c r="BA161" s="107"/>
      <c r="BB161" s="107"/>
      <c r="BC161" s="107"/>
      <c r="BD161" s="107"/>
      <c r="BE161" s="107"/>
      <c r="BF161" s="107"/>
      <c r="BG161" s="107"/>
      <c r="BH161" s="107"/>
    </row>
    <row r="162" spans="1:60" outlineLevel="1">
      <c r="A162" s="130">
        <v>31</v>
      </c>
      <c r="B162" s="131" t="s">
        <v>242</v>
      </c>
      <c r="C162" s="139" t="s">
        <v>243</v>
      </c>
      <c r="D162" s="132" t="s">
        <v>116</v>
      </c>
      <c r="E162" s="133">
        <v>0.3</v>
      </c>
      <c r="F162" s="134"/>
      <c r="G162" s="135">
        <f>ROUND(E162*F162,2)</f>
        <v>0</v>
      </c>
      <c r="H162" s="134"/>
      <c r="I162" s="135">
        <f>ROUND(E162*H162,2)</f>
        <v>0</v>
      </c>
      <c r="J162" s="134"/>
      <c r="K162" s="135">
        <f>ROUND(E162*J162,2)</f>
        <v>0</v>
      </c>
      <c r="L162" s="135">
        <v>21</v>
      </c>
      <c r="M162" s="135">
        <f>G162*(1+L162/100)</f>
        <v>0</v>
      </c>
      <c r="N162" s="135">
        <v>2.5249999999999999</v>
      </c>
      <c r="O162" s="135">
        <f>ROUND(E162*N162,2)</f>
        <v>0.76</v>
      </c>
      <c r="P162" s="135">
        <v>0</v>
      </c>
      <c r="Q162" s="135">
        <f>ROUND(E162*P162,2)</f>
        <v>0</v>
      </c>
      <c r="R162" s="135"/>
      <c r="S162" s="135" t="s">
        <v>117</v>
      </c>
      <c r="T162" s="136" t="s">
        <v>117</v>
      </c>
      <c r="U162" s="112">
        <v>1.4419999999999999</v>
      </c>
      <c r="V162" s="112">
        <f>ROUND(E162*U162,2)</f>
        <v>0.43</v>
      </c>
      <c r="W162" s="112"/>
      <c r="X162" s="112" t="s">
        <v>118</v>
      </c>
      <c r="Y162" s="107"/>
      <c r="Z162" s="107"/>
      <c r="AA162" s="107"/>
      <c r="AB162" s="107"/>
      <c r="AC162" s="107"/>
      <c r="AD162" s="107"/>
      <c r="AE162" s="107"/>
      <c r="AF162" s="107"/>
      <c r="AG162" s="107" t="s">
        <v>119</v>
      </c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/>
      <c r="AY162" s="107"/>
      <c r="AZ162" s="107"/>
      <c r="BA162" s="107"/>
      <c r="BB162" s="107"/>
      <c r="BC162" s="107"/>
      <c r="BD162" s="107"/>
      <c r="BE162" s="107"/>
      <c r="BF162" s="107"/>
      <c r="BG162" s="107"/>
      <c r="BH162" s="107"/>
    </row>
    <row r="163" spans="1:60" outlineLevel="1">
      <c r="A163" s="110"/>
      <c r="B163" s="111"/>
      <c r="C163" s="140" t="s">
        <v>244</v>
      </c>
      <c r="D163" s="113"/>
      <c r="E163" s="114"/>
      <c r="F163" s="112"/>
      <c r="G163" s="112"/>
      <c r="H163" s="112"/>
      <c r="I163" s="112"/>
      <c r="J163" s="112"/>
      <c r="K163" s="112"/>
      <c r="L163" s="112"/>
      <c r="M163" s="112"/>
      <c r="N163" s="112"/>
      <c r="O163" s="112"/>
      <c r="P163" s="112"/>
      <c r="Q163" s="112"/>
      <c r="R163" s="112"/>
      <c r="S163" s="112"/>
      <c r="T163" s="112"/>
      <c r="U163" s="112"/>
      <c r="V163" s="112"/>
      <c r="W163" s="112"/>
      <c r="X163" s="112"/>
      <c r="Y163" s="107"/>
      <c r="Z163" s="107"/>
      <c r="AA163" s="107"/>
      <c r="AB163" s="107"/>
      <c r="AC163" s="107"/>
      <c r="AD163" s="107"/>
      <c r="AE163" s="107"/>
      <c r="AF163" s="107"/>
      <c r="AG163" s="107" t="s">
        <v>121</v>
      </c>
      <c r="AH163" s="107">
        <v>0</v>
      </c>
      <c r="AI163" s="107"/>
      <c r="AJ163" s="107"/>
      <c r="AK163" s="107"/>
      <c r="AL163" s="107"/>
      <c r="AM163" s="107"/>
      <c r="AN163" s="107"/>
      <c r="AO163" s="107"/>
      <c r="AP163" s="107"/>
      <c r="AQ163" s="107"/>
      <c r="AR163" s="107"/>
      <c r="AS163" s="107"/>
      <c r="AT163" s="107"/>
      <c r="AU163" s="107"/>
      <c r="AV163" s="107"/>
      <c r="AW163" s="107"/>
      <c r="AX163" s="107"/>
      <c r="AY163" s="107"/>
      <c r="AZ163" s="107"/>
      <c r="BA163" s="107"/>
      <c r="BB163" s="107"/>
      <c r="BC163" s="107"/>
      <c r="BD163" s="107"/>
      <c r="BE163" s="107"/>
      <c r="BF163" s="107"/>
      <c r="BG163" s="107"/>
      <c r="BH163" s="107"/>
    </row>
    <row r="164" spans="1:60" outlineLevel="1">
      <c r="A164" s="110"/>
      <c r="B164" s="111"/>
      <c r="C164" s="140" t="s">
        <v>245</v>
      </c>
      <c r="D164" s="113"/>
      <c r="E164" s="114"/>
      <c r="F164" s="112"/>
      <c r="G164" s="112"/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2"/>
      <c r="U164" s="112"/>
      <c r="V164" s="112"/>
      <c r="W164" s="112"/>
      <c r="X164" s="112"/>
      <c r="Y164" s="107"/>
      <c r="Z164" s="107"/>
      <c r="AA164" s="107"/>
      <c r="AB164" s="107"/>
      <c r="AC164" s="107"/>
      <c r="AD164" s="107"/>
      <c r="AE164" s="107"/>
      <c r="AF164" s="107"/>
      <c r="AG164" s="107" t="s">
        <v>121</v>
      </c>
      <c r="AH164" s="107">
        <v>0</v>
      </c>
      <c r="AI164" s="107"/>
      <c r="AJ164" s="107"/>
      <c r="AK164" s="107"/>
      <c r="AL164" s="107"/>
      <c r="AM164" s="107"/>
      <c r="AN164" s="107"/>
      <c r="AO164" s="107"/>
      <c r="AP164" s="107"/>
      <c r="AQ164" s="107"/>
      <c r="AR164" s="107"/>
      <c r="AS164" s="107"/>
      <c r="AT164" s="107"/>
      <c r="AU164" s="107"/>
      <c r="AV164" s="107"/>
      <c r="AW164" s="107"/>
      <c r="AX164" s="107"/>
      <c r="AY164" s="107"/>
      <c r="AZ164" s="107"/>
      <c r="BA164" s="107"/>
      <c r="BB164" s="107"/>
      <c r="BC164" s="107"/>
      <c r="BD164" s="107"/>
      <c r="BE164" s="107"/>
      <c r="BF164" s="107"/>
      <c r="BG164" s="107"/>
      <c r="BH164" s="107"/>
    </row>
    <row r="165" spans="1:60" outlineLevel="1">
      <c r="A165" s="110"/>
      <c r="B165" s="111"/>
      <c r="C165" s="140" t="s">
        <v>246</v>
      </c>
      <c r="D165" s="113"/>
      <c r="E165" s="114">
        <v>0.3</v>
      </c>
      <c r="F165" s="112"/>
      <c r="G165" s="112"/>
      <c r="H165" s="112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07"/>
      <c r="Z165" s="107"/>
      <c r="AA165" s="107"/>
      <c r="AB165" s="107"/>
      <c r="AC165" s="107"/>
      <c r="AD165" s="107"/>
      <c r="AE165" s="107"/>
      <c r="AF165" s="107"/>
      <c r="AG165" s="107" t="s">
        <v>121</v>
      </c>
      <c r="AH165" s="107">
        <v>5</v>
      </c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/>
      <c r="AY165" s="107"/>
      <c r="AZ165" s="107"/>
      <c r="BA165" s="107"/>
      <c r="BB165" s="107"/>
      <c r="BC165" s="107"/>
      <c r="BD165" s="107"/>
      <c r="BE165" s="107"/>
      <c r="BF165" s="107"/>
      <c r="BG165" s="107"/>
      <c r="BH165" s="107"/>
    </row>
    <row r="166" spans="1:60" outlineLevel="1">
      <c r="A166" s="110"/>
      <c r="B166" s="111"/>
      <c r="C166" s="141" t="s">
        <v>124</v>
      </c>
      <c r="D166" s="115"/>
      <c r="E166" s="116">
        <v>0.3</v>
      </c>
      <c r="F166" s="112"/>
      <c r="G166" s="112"/>
      <c r="H166" s="112"/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2"/>
      <c r="Y166" s="107"/>
      <c r="Z166" s="107"/>
      <c r="AA166" s="107"/>
      <c r="AB166" s="107"/>
      <c r="AC166" s="107"/>
      <c r="AD166" s="107"/>
      <c r="AE166" s="107"/>
      <c r="AF166" s="107"/>
      <c r="AG166" s="107" t="s">
        <v>121</v>
      </c>
      <c r="AH166" s="107">
        <v>1</v>
      </c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/>
      <c r="AY166" s="107"/>
      <c r="AZ166" s="107"/>
      <c r="BA166" s="107"/>
      <c r="BB166" s="107"/>
      <c r="BC166" s="107"/>
      <c r="BD166" s="107"/>
      <c r="BE166" s="107"/>
      <c r="BF166" s="107"/>
      <c r="BG166" s="107"/>
      <c r="BH166" s="107"/>
    </row>
    <row r="167" spans="1:60" outlineLevel="1">
      <c r="A167" s="130">
        <v>32</v>
      </c>
      <c r="B167" s="131" t="s">
        <v>247</v>
      </c>
      <c r="C167" s="139" t="s">
        <v>248</v>
      </c>
      <c r="D167" s="132" t="s">
        <v>236</v>
      </c>
      <c r="E167" s="133">
        <v>4</v>
      </c>
      <c r="F167" s="134"/>
      <c r="G167" s="135">
        <f>ROUND(E167*F167,2)</f>
        <v>0</v>
      </c>
      <c r="H167" s="134"/>
      <c r="I167" s="135">
        <f>ROUND(E167*H167,2)</f>
        <v>0</v>
      </c>
      <c r="J167" s="134"/>
      <c r="K167" s="135">
        <f>ROUND(E167*J167,2)</f>
        <v>0</v>
      </c>
      <c r="L167" s="135">
        <v>21</v>
      </c>
      <c r="M167" s="135">
        <f>G167*(1+L167/100)</f>
        <v>0</v>
      </c>
      <c r="N167" s="135">
        <v>0</v>
      </c>
      <c r="O167" s="135">
        <f>ROUND(E167*N167,2)</f>
        <v>0</v>
      </c>
      <c r="P167" s="135">
        <v>0</v>
      </c>
      <c r="Q167" s="135">
        <f>ROUND(E167*P167,2)</f>
        <v>0</v>
      </c>
      <c r="R167" s="135"/>
      <c r="S167" s="135" t="s">
        <v>117</v>
      </c>
      <c r="T167" s="136" t="s">
        <v>117</v>
      </c>
      <c r="U167" s="112">
        <v>1.2E-2</v>
      </c>
      <c r="V167" s="112">
        <f>ROUND(E167*U167,2)</f>
        <v>0.05</v>
      </c>
      <c r="W167" s="112"/>
      <c r="X167" s="112" t="s">
        <v>118</v>
      </c>
      <c r="Y167" s="107"/>
      <c r="Z167" s="107"/>
      <c r="AA167" s="107"/>
      <c r="AB167" s="107"/>
      <c r="AC167" s="107"/>
      <c r="AD167" s="107"/>
      <c r="AE167" s="107"/>
      <c r="AF167" s="107"/>
      <c r="AG167" s="107" t="s">
        <v>119</v>
      </c>
      <c r="AH167" s="107"/>
      <c r="AI167" s="107"/>
      <c r="AJ167" s="107"/>
      <c r="AK167" s="107"/>
      <c r="AL167" s="107"/>
      <c r="AM167" s="107"/>
      <c r="AN167" s="107"/>
      <c r="AO167" s="107"/>
      <c r="AP167" s="107"/>
      <c r="AQ167" s="107"/>
      <c r="AR167" s="107"/>
      <c r="AS167" s="107"/>
      <c r="AT167" s="107"/>
      <c r="AU167" s="107"/>
      <c r="AV167" s="107"/>
      <c r="AW167" s="107"/>
      <c r="AX167" s="107"/>
      <c r="AY167" s="107"/>
      <c r="AZ167" s="107"/>
      <c r="BA167" s="107"/>
      <c r="BB167" s="107"/>
      <c r="BC167" s="107"/>
      <c r="BD167" s="107"/>
      <c r="BE167" s="107"/>
      <c r="BF167" s="107"/>
      <c r="BG167" s="107"/>
      <c r="BH167" s="107"/>
    </row>
    <row r="168" spans="1:60" outlineLevel="1">
      <c r="A168" s="110"/>
      <c r="B168" s="111"/>
      <c r="C168" s="140" t="s">
        <v>249</v>
      </c>
      <c r="D168" s="113"/>
      <c r="E168" s="114">
        <v>4</v>
      </c>
      <c r="F168" s="112"/>
      <c r="G168" s="112"/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07"/>
      <c r="Z168" s="107"/>
      <c r="AA168" s="107"/>
      <c r="AB168" s="107"/>
      <c r="AC168" s="107"/>
      <c r="AD168" s="107"/>
      <c r="AE168" s="107"/>
      <c r="AF168" s="107"/>
      <c r="AG168" s="107" t="s">
        <v>121</v>
      </c>
      <c r="AH168" s="107">
        <v>0</v>
      </c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</row>
    <row r="169" spans="1:60" outlineLevel="1">
      <c r="A169" s="110"/>
      <c r="B169" s="111"/>
      <c r="C169" s="141" t="s">
        <v>124</v>
      </c>
      <c r="D169" s="115"/>
      <c r="E169" s="116">
        <v>4</v>
      </c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07"/>
      <c r="Z169" s="107"/>
      <c r="AA169" s="107"/>
      <c r="AB169" s="107"/>
      <c r="AC169" s="107"/>
      <c r="AD169" s="107"/>
      <c r="AE169" s="107"/>
      <c r="AF169" s="107"/>
      <c r="AG169" s="107" t="s">
        <v>121</v>
      </c>
      <c r="AH169" s="107">
        <v>1</v>
      </c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</row>
    <row r="170" spans="1:60" outlineLevel="1">
      <c r="A170" s="130">
        <v>33</v>
      </c>
      <c r="B170" s="131" t="s">
        <v>250</v>
      </c>
      <c r="C170" s="139" t="s">
        <v>251</v>
      </c>
      <c r="D170" s="132" t="s">
        <v>236</v>
      </c>
      <c r="E170" s="133">
        <v>4</v>
      </c>
      <c r="F170" s="134"/>
      <c r="G170" s="135">
        <f>ROUND(E170*F170,2)</f>
        <v>0</v>
      </c>
      <c r="H170" s="134"/>
      <c r="I170" s="135">
        <f>ROUND(E170*H170,2)</f>
        <v>0</v>
      </c>
      <c r="J170" s="134"/>
      <c r="K170" s="135">
        <f>ROUND(E170*J170,2)</f>
        <v>0</v>
      </c>
      <c r="L170" s="135">
        <v>21</v>
      </c>
      <c r="M170" s="135">
        <f>G170*(1+L170/100)</f>
        <v>0</v>
      </c>
      <c r="N170" s="135">
        <v>9.0000000000000006E-5</v>
      </c>
      <c r="O170" s="135">
        <f>ROUND(E170*N170,2)</f>
        <v>0</v>
      </c>
      <c r="P170" s="135">
        <v>0</v>
      </c>
      <c r="Q170" s="135">
        <f>ROUND(E170*P170,2)</f>
        <v>0</v>
      </c>
      <c r="R170" s="135"/>
      <c r="S170" s="135" t="s">
        <v>117</v>
      </c>
      <c r="T170" s="136" t="s">
        <v>117</v>
      </c>
      <c r="U170" s="112">
        <v>2.1999999999999999E-2</v>
      </c>
      <c r="V170" s="112">
        <f>ROUND(E170*U170,2)</f>
        <v>0.09</v>
      </c>
      <c r="W170" s="112"/>
      <c r="X170" s="112" t="s">
        <v>118</v>
      </c>
      <c r="Y170" s="107"/>
      <c r="Z170" s="107"/>
      <c r="AA170" s="107"/>
      <c r="AB170" s="107"/>
      <c r="AC170" s="107"/>
      <c r="AD170" s="107"/>
      <c r="AE170" s="107"/>
      <c r="AF170" s="107"/>
      <c r="AG170" s="107" t="s">
        <v>119</v>
      </c>
      <c r="AH170" s="107"/>
      <c r="AI170" s="107"/>
      <c r="AJ170" s="107"/>
      <c r="AK170" s="107"/>
      <c r="AL170" s="107"/>
      <c r="AM170" s="107"/>
      <c r="AN170" s="107"/>
      <c r="AO170" s="107"/>
      <c r="AP170" s="107"/>
      <c r="AQ170" s="107"/>
      <c r="AR170" s="107"/>
      <c r="AS170" s="107"/>
      <c r="AT170" s="10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</row>
    <row r="171" spans="1:60" outlineLevel="1">
      <c r="A171" s="110"/>
      <c r="B171" s="111"/>
      <c r="C171" s="140" t="s">
        <v>249</v>
      </c>
      <c r="D171" s="113"/>
      <c r="E171" s="114">
        <v>4</v>
      </c>
      <c r="F171" s="112"/>
      <c r="G171" s="112"/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  <c r="U171" s="112"/>
      <c r="V171" s="112"/>
      <c r="W171" s="112"/>
      <c r="X171" s="112"/>
      <c r="Y171" s="107"/>
      <c r="Z171" s="107"/>
      <c r="AA171" s="107"/>
      <c r="AB171" s="107"/>
      <c r="AC171" s="107"/>
      <c r="AD171" s="107"/>
      <c r="AE171" s="107"/>
      <c r="AF171" s="107"/>
      <c r="AG171" s="107" t="s">
        <v>121</v>
      </c>
      <c r="AH171" s="107">
        <v>0</v>
      </c>
      <c r="AI171" s="107"/>
      <c r="AJ171" s="107"/>
      <c r="AK171" s="107"/>
      <c r="AL171" s="107"/>
      <c r="AM171" s="107"/>
      <c r="AN171" s="107"/>
      <c r="AO171" s="107"/>
      <c r="AP171" s="107"/>
      <c r="AQ171" s="107"/>
      <c r="AR171" s="107"/>
      <c r="AS171" s="107"/>
      <c r="AT171" s="107"/>
      <c r="AU171" s="107"/>
      <c r="AV171" s="107"/>
      <c r="AW171" s="107"/>
      <c r="AX171" s="107"/>
      <c r="AY171" s="107"/>
      <c r="AZ171" s="107"/>
      <c r="BA171" s="107"/>
      <c r="BB171" s="107"/>
      <c r="BC171" s="107"/>
      <c r="BD171" s="107"/>
      <c r="BE171" s="107"/>
      <c r="BF171" s="107"/>
      <c r="BG171" s="107"/>
      <c r="BH171" s="107"/>
    </row>
    <row r="172" spans="1:60" outlineLevel="1">
      <c r="A172" s="110"/>
      <c r="B172" s="111"/>
      <c r="C172" s="141" t="s">
        <v>124</v>
      </c>
      <c r="D172" s="115"/>
      <c r="E172" s="116">
        <v>4</v>
      </c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112"/>
      <c r="X172" s="112"/>
      <c r="Y172" s="107"/>
      <c r="Z172" s="107"/>
      <c r="AA172" s="107"/>
      <c r="AB172" s="107"/>
      <c r="AC172" s="107"/>
      <c r="AD172" s="107"/>
      <c r="AE172" s="107"/>
      <c r="AF172" s="107"/>
      <c r="AG172" s="107" t="s">
        <v>121</v>
      </c>
      <c r="AH172" s="107">
        <v>1</v>
      </c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</row>
    <row r="173" spans="1:60" outlineLevel="1">
      <c r="A173" s="130">
        <v>34</v>
      </c>
      <c r="B173" s="131" t="s">
        <v>252</v>
      </c>
      <c r="C173" s="139" t="s">
        <v>253</v>
      </c>
      <c r="D173" s="132" t="s">
        <v>175</v>
      </c>
      <c r="E173" s="133">
        <v>2.7</v>
      </c>
      <c r="F173" s="134"/>
      <c r="G173" s="135">
        <f>ROUND(E173*F173,2)</f>
        <v>0</v>
      </c>
      <c r="H173" s="134"/>
      <c r="I173" s="135">
        <f>ROUND(E173*H173,2)</f>
        <v>0</v>
      </c>
      <c r="J173" s="134"/>
      <c r="K173" s="135">
        <f>ROUND(E173*J173,2)</f>
        <v>0</v>
      </c>
      <c r="L173" s="135">
        <v>21</v>
      </c>
      <c r="M173" s="135">
        <f>G173*(1+L173/100)</f>
        <v>0</v>
      </c>
      <c r="N173" s="135">
        <v>0</v>
      </c>
      <c r="O173" s="135">
        <f>ROUND(E173*N173,2)</f>
        <v>0</v>
      </c>
      <c r="P173" s="135">
        <v>0</v>
      </c>
      <c r="Q173" s="135">
        <f>ROUND(E173*P173,2)</f>
        <v>0</v>
      </c>
      <c r="R173" s="135"/>
      <c r="S173" s="135" t="s">
        <v>117</v>
      </c>
      <c r="T173" s="136" t="s">
        <v>117</v>
      </c>
      <c r="U173" s="112">
        <v>0.125</v>
      </c>
      <c r="V173" s="112">
        <f>ROUND(E173*U173,2)</f>
        <v>0.34</v>
      </c>
      <c r="W173" s="112"/>
      <c r="X173" s="112" t="s">
        <v>118</v>
      </c>
      <c r="Y173" s="107"/>
      <c r="Z173" s="107"/>
      <c r="AA173" s="107"/>
      <c r="AB173" s="107"/>
      <c r="AC173" s="107"/>
      <c r="AD173" s="107"/>
      <c r="AE173" s="107"/>
      <c r="AF173" s="107"/>
      <c r="AG173" s="107" t="s">
        <v>119</v>
      </c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</row>
    <row r="174" spans="1:60" outlineLevel="1">
      <c r="A174" s="110"/>
      <c r="B174" s="111"/>
      <c r="C174" s="140" t="s">
        <v>254</v>
      </c>
      <c r="D174" s="113"/>
      <c r="E174" s="114">
        <v>2.7</v>
      </c>
      <c r="F174" s="112"/>
      <c r="G174" s="112"/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112"/>
      <c r="X174" s="112"/>
      <c r="Y174" s="107"/>
      <c r="Z174" s="107"/>
      <c r="AA174" s="107"/>
      <c r="AB174" s="107"/>
      <c r="AC174" s="107"/>
      <c r="AD174" s="107"/>
      <c r="AE174" s="107"/>
      <c r="AF174" s="107"/>
      <c r="AG174" s="107" t="s">
        <v>121</v>
      </c>
      <c r="AH174" s="107">
        <v>0</v>
      </c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</row>
    <row r="175" spans="1:60" outlineLevel="1">
      <c r="A175" s="110"/>
      <c r="B175" s="111"/>
      <c r="C175" s="141" t="s">
        <v>124</v>
      </c>
      <c r="D175" s="115"/>
      <c r="E175" s="116">
        <v>2.7</v>
      </c>
      <c r="F175" s="112"/>
      <c r="G175" s="112"/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112"/>
      <c r="X175" s="112"/>
      <c r="Y175" s="107"/>
      <c r="Z175" s="107"/>
      <c r="AA175" s="107"/>
      <c r="AB175" s="107"/>
      <c r="AC175" s="107"/>
      <c r="AD175" s="107"/>
      <c r="AE175" s="107"/>
      <c r="AF175" s="107"/>
      <c r="AG175" s="107" t="s">
        <v>121</v>
      </c>
      <c r="AH175" s="107">
        <v>1</v>
      </c>
      <c r="AI175" s="107"/>
      <c r="AJ175" s="107"/>
      <c r="AK175" s="107"/>
      <c r="AL175" s="107"/>
      <c r="AM175" s="107"/>
      <c r="AN175" s="107"/>
      <c r="AO175" s="107"/>
      <c r="AP175" s="107"/>
      <c r="AQ175" s="107"/>
      <c r="AR175" s="107"/>
      <c r="AS175" s="107"/>
      <c r="AT175" s="107"/>
      <c r="AU175" s="107"/>
      <c r="AV175" s="107"/>
      <c r="AW175" s="107"/>
      <c r="AX175" s="107"/>
      <c r="AY175" s="107"/>
      <c r="AZ175" s="107"/>
      <c r="BA175" s="107"/>
      <c r="BB175" s="107"/>
      <c r="BC175" s="107"/>
      <c r="BD175" s="107"/>
      <c r="BE175" s="107"/>
      <c r="BF175" s="107"/>
      <c r="BG175" s="107"/>
      <c r="BH175" s="107"/>
    </row>
    <row r="176" spans="1:60" outlineLevel="1">
      <c r="A176" s="130">
        <v>35</v>
      </c>
      <c r="B176" s="131" t="s">
        <v>255</v>
      </c>
      <c r="C176" s="139" t="s">
        <v>256</v>
      </c>
      <c r="D176" s="132" t="s">
        <v>175</v>
      </c>
      <c r="E176" s="133">
        <v>2.7</v>
      </c>
      <c r="F176" s="134"/>
      <c r="G176" s="135">
        <f>ROUND(E176*F176,2)</f>
        <v>0</v>
      </c>
      <c r="H176" s="134"/>
      <c r="I176" s="135">
        <f>ROUND(E176*H176,2)</f>
        <v>0</v>
      </c>
      <c r="J176" s="134"/>
      <c r="K176" s="135">
        <f>ROUND(E176*J176,2)</f>
        <v>0</v>
      </c>
      <c r="L176" s="135">
        <v>21</v>
      </c>
      <c r="M176" s="135">
        <f>G176*(1+L176/100)</f>
        <v>0</v>
      </c>
      <c r="N176" s="135">
        <v>7.6000000000000004E-4</v>
      </c>
      <c r="O176" s="135">
        <f>ROUND(E176*N176,2)</f>
        <v>0</v>
      </c>
      <c r="P176" s="135">
        <v>0</v>
      </c>
      <c r="Q176" s="135">
        <f>ROUND(E176*P176,2)</f>
        <v>0</v>
      </c>
      <c r="R176" s="135"/>
      <c r="S176" s="135" t="s">
        <v>117</v>
      </c>
      <c r="T176" s="136" t="s">
        <v>117</v>
      </c>
      <c r="U176" s="112">
        <v>0.311</v>
      </c>
      <c r="V176" s="112">
        <f>ROUND(E176*U176,2)</f>
        <v>0.84</v>
      </c>
      <c r="W176" s="112"/>
      <c r="X176" s="112" t="s">
        <v>118</v>
      </c>
      <c r="Y176" s="107"/>
      <c r="Z176" s="107"/>
      <c r="AA176" s="107"/>
      <c r="AB176" s="107"/>
      <c r="AC176" s="107"/>
      <c r="AD176" s="107"/>
      <c r="AE176" s="107"/>
      <c r="AF176" s="107"/>
      <c r="AG176" s="107" t="s">
        <v>119</v>
      </c>
      <c r="AH176" s="107"/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07"/>
      <c r="BE176" s="107"/>
      <c r="BF176" s="107"/>
      <c r="BG176" s="107"/>
      <c r="BH176" s="107"/>
    </row>
    <row r="177" spans="1:60" outlineLevel="1">
      <c r="A177" s="110"/>
      <c r="B177" s="111"/>
      <c r="C177" s="140" t="s">
        <v>254</v>
      </c>
      <c r="D177" s="113"/>
      <c r="E177" s="114">
        <v>2.7</v>
      </c>
      <c r="F177" s="112"/>
      <c r="G177" s="112"/>
      <c r="H177" s="112"/>
      <c r="I177" s="112"/>
      <c r="J177" s="112"/>
      <c r="K177" s="112"/>
      <c r="L177" s="112"/>
      <c r="M177" s="112"/>
      <c r="N177" s="112"/>
      <c r="O177" s="112"/>
      <c r="P177" s="112"/>
      <c r="Q177" s="112"/>
      <c r="R177" s="112"/>
      <c r="S177" s="112"/>
      <c r="T177" s="112"/>
      <c r="U177" s="112"/>
      <c r="V177" s="112"/>
      <c r="W177" s="112"/>
      <c r="X177" s="112"/>
      <c r="Y177" s="107"/>
      <c r="Z177" s="107"/>
      <c r="AA177" s="107"/>
      <c r="AB177" s="107"/>
      <c r="AC177" s="107"/>
      <c r="AD177" s="107"/>
      <c r="AE177" s="107"/>
      <c r="AF177" s="107"/>
      <c r="AG177" s="107" t="s">
        <v>121</v>
      </c>
      <c r="AH177" s="107">
        <v>0</v>
      </c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</row>
    <row r="178" spans="1:60" outlineLevel="1">
      <c r="A178" s="110"/>
      <c r="B178" s="111"/>
      <c r="C178" s="141" t="s">
        <v>124</v>
      </c>
      <c r="D178" s="115"/>
      <c r="E178" s="116">
        <v>2.7</v>
      </c>
      <c r="F178" s="112"/>
      <c r="G178" s="112"/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112"/>
      <c r="U178" s="112"/>
      <c r="V178" s="112"/>
      <c r="W178" s="112"/>
      <c r="X178" s="112"/>
      <c r="Y178" s="107"/>
      <c r="Z178" s="107"/>
      <c r="AA178" s="107"/>
      <c r="AB178" s="107"/>
      <c r="AC178" s="107"/>
      <c r="AD178" s="107"/>
      <c r="AE178" s="107"/>
      <c r="AF178" s="107"/>
      <c r="AG178" s="107" t="s">
        <v>121</v>
      </c>
      <c r="AH178" s="107">
        <v>1</v>
      </c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</row>
    <row r="179" spans="1:60" outlineLevel="1">
      <c r="A179" s="130">
        <v>36</v>
      </c>
      <c r="B179" s="131" t="s">
        <v>257</v>
      </c>
      <c r="C179" s="139" t="s">
        <v>258</v>
      </c>
      <c r="D179" s="132" t="s">
        <v>206</v>
      </c>
      <c r="E179" s="133">
        <v>1</v>
      </c>
      <c r="F179" s="134"/>
      <c r="G179" s="135">
        <f>ROUND(E179*F179,2)</f>
        <v>0</v>
      </c>
      <c r="H179" s="134"/>
      <c r="I179" s="135">
        <f>ROUND(E179*H179,2)</f>
        <v>0</v>
      </c>
      <c r="J179" s="134"/>
      <c r="K179" s="135">
        <f>ROUND(E179*J179,2)</f>
        <v>0</v>
      </c>
      <c r="L179" s="135">
        <v>21</v>
      </c>
      <c r="M179" s="135">
        <f>G179*(1+L179/100)</f>
        <v>0</v>
      </c>
      <c r="N179" s="135">
        <v>0.11840000000000001</v>
      </c>
      <c r="O179" s="135">
        <f>ROUND(E179*N179,2)</f>
        <v>0.12</v>
      </c>
      <c r="P179" s="135">
        <v>0</v>
      </c>
      <c r="Q179" s="135">
        <f>ROUND(E179*P179,2)</f>
        <v>0</v>
      </c>
      <c r="R179" s="135"/>
      <c r="S179" s="135" t="s">
        <v>117</v>
      </c>
      <c r="T179" s="136" t="s">
        <v>117</v>
      </c>
      <c r="U179" s="112">
        <v>0.91800000000000004</v>
      </c>
      <c r="V179" s="112">
        <f>ROUND(E179*U179,2)</f>
        <v>0.92</v>
      </c>
      <c r="W179" s="112"/>
      <c r="X179" s="112" t="s">
        <v>118</v>
      </c>
      <c r="Y179" s="107"/>
      <c r="Z179" s="107"/>
      <c r="AA179" s="107"/>
      <c r="AB179" s="107"/>
      <c r="AC179" s="107"/>
      <c r="AD179" s="107"/>
      <c r="AE179" s="107"/>
      <c r="AF179" s="107"/>
      <c r="AG179" s="107" t="s">
        <v>135</v>
      </c>
      <c r="AH179" s="107"/>
      <c r="AI179" s="107"/>
      <c r="AJ179" s="107"/>
      <c r="AK179" s="107"/>
      <c r="AL179" s="107"/>
      <c r="AM179" s="107"/>
      <c r="AN179" s="107"/>
      <c r="AO179" s="107"/>
      <c r="AP179" s="107"/>
      <c r="AQ179" s="107"/>
      <c r="AR179" s="107"/>
      <c r="AS179" s="107"/>
      <c r="AT179" s="107"/>
      <c r="AU179" s="107"/>
      <c r="AV179" s="107"/>
      <c r="AW179" s="107"/>
      <c r="AX179" s="107"/>
      <c r="AY179" s="107"/>
      <c r="AZ179" s="107"/>
      <c r="BA179" s="107"/>
      <c r="BB179" s="107"/>
      <c r="BC179" s="107"/>
      <c r="BD179" s="107"/>
      <c r="BE179" s="107"/>
      <c r="BF179" s="107"/>
      <c r="BG179" s="107"/>
      <c r="BH179" s="107"/>
    </row>
    <row r="180" spans="1:60" outlineLevel="1">
      <c r="A180" s="110"/>
      <c r="B180" s="111"/>
      <c r="C180" s="140" t="s">
        <v>259</v>
      </c>
      <c r="D180" s="113"/>
      <c r="E180" s="114">
        <v>1</v>
      </c>
      <c r="F180" s="112"/>
      <c r="G180" s="112"/>
      <c r="H180" s="112"/>
      <c r="I180" s="112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2"/>
      <c r="V180" s="112"/>
      <c r="W180" s="112"/>
      <c r="X180" s="112"/>
      <c r="Y180" s="107"/>
      <c r="Z180" s="107"/>
      <c r="AA180" s="107"/>
      <c r="AB180" s="107"/>
      <c r="AC180" s="107"/>
      <c r="AD180" s="107"/>
      <c r="AE180" s="107"/>
      <c r="AF180" s="107"/>
      <c r="AG180" s="107" t="s">
        <v>121</v>
      </c>
      <c r="AH180" s="107">
        <v>0</v>
      </c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</row>
    <row r="181" spans="1:60" outlineLevel="1">
      <c r="A181" s="110"/>
      <c r="B181" s="111"/>
      <c r="C181" s="141" t="s">
        <v>124</v>
      </c>
      <c r="D181" s="115"/>
      <c r="E181" s="116">
        <v>1</v>
      </c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07"/>
      <c r="Z181" s="107"/>
      <c r="AA181" s="107"/>
      <c r="AB181" s="107"/>
      <c r="AC181" s="107"/>
      <c r="AD181" s="107"/>
      <c r="AE181" s="107"/>
      <c r="AF181" s="107"/>
      <c r="AG181" s="107" t="s">
        <v>121</v>
      </c>
      <c r="AH181" s="107">
        <v>1</v>
      </c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</row>
    <row r="182" spans="1:60" outlineLevel="1">
      <c r="A182" s="130">
        <v>37</v>
      </c>
      <c r="B182" s="131" t="s">
        <v>260</v>
      </c>
      <c r="C182" s="139" t="s">
        <v>261</v>
      </c>
      <c r="D182" s="132" t="s">
        <v>206</v>
      </c>
      <c r="E182" s="133">
        <v>1</v>
      </c>
      <c r="F182" s="134"/>
      <c r="G182" s="135">
        <f>ROUND(E182*F182,2)</f>
        <v>0</v>
      </c>
      <c r="H182" s="134"/>
      <c r="I182" s="135">
        <f>ROUND(E182*H182,2)</f>
        <v>0</v>
      </c>
      <c r="J182" s="134"/>
      <c r="K182" s="135">
        <f>ROUND(E182*J182,2)</f>
        <v>0</v>
      </c>
      <c r="L182" s="135">
        <v>21</v>
      </c>
      <c r="M182" s="135">
        <f>G182*(1+L182/100)</f>
        <v>0</v>
      </c>
      <c r="N182" s="135">
        <v>0</v>
      </c>
      <c r="O182" s="135">
        <f>ROUND(E182*N182,2)</f>
        <v>0</v>
      </c>
      <c r="P182" s="135">
        <v>0</v>
      </c>
      <c r="Q182" s="135">
        <f>ROUND(E182*P182,2)</f>
        <v>0</v>
      </c>
      <c r="R182" s="135" t="s">
        <v>163</v>
      </c>
      <c r="S182" s="135" t="s">
        <v>117</v>
      </c>
      <c r="T182" s="136" t="s">
        <v>117</v>
      </c>
      <c r="U182" s="112">
        <v>0</v>
      </c>
      <c r="V182" s="112">
        <f>ROUND(E182*U182,2)</f>
        <v>0</v>
      </c>
      <c r="W182" s="112"/>
      <c r="X182" s="112" t="s">
        <v>164</v>
      </c>
      <c r="Y182" s="107"/>
      <c r="Z182" s="107"/>
      <c r="AA182" s="107"/>
      <c r="AB182" s="107"/>
      <c r="AC182" s="107"/>
      <c r="AD182" s="107"/>
      <c r="AE182" s="107"/>
      <c r="AF182" s="107"/>
      <c r="AG182" s="107" t="s">
        <v>262</v>
      </c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</row>
    <row r="183" spans="1:60" outlineLevel="1">
      <c r="A183" s="110"/>
      <c r="B183" s="111"/>
      <c r="C183" s="280" t="s">
        <v>263</v>
      </c>
      <c r="D183" s="281"/>
      <c r="E183" s="281"/>
      <c r="F183" s="281"/>
      <c r="G183" s="281"/>
      <c r="H183" s="112"/>
      <c r="I183" s="112"/>
      <c r="J183" s="112"/>
      <c r="K183" s="112"/>
      <c r="L183" s="112"/>
      <c r="M183" s="112"/>
      <c r="N183" s="112"/>
      <c r="O183" s="112"/>
      <c r="P183" s="112"/>
      <c r="Q183" s="112"/>
      <c r="R183" s="112"/>
      <c r="S183" s="112"/>
      <c r="T183" s="112"/>
      <c r="U183" s="112"/>
      <c r="V183" s="112"/>
      <c r="W183" s="112"/>
      <c r="X183" s="112"/>
      <c r="Y183" s="107"/>
      <c r="Z183" s="107"/>
      <c r="AA183" s="107"/>
      <c r="AB183" s="107"/>
      <c r="AC183" s="107"/>
      <c r="AD183" s="107"/>
      <c r="AE183" s="107"/>
      <c r="AF183" s="107"/>
      <c r="AG183" s="107" t="s">
        <v>147</v>
      </c>
      <c r="AH183" s="107"/>
      <c r="AI183" s="107"/>
      <c r="AJ183" s="107"/>
      <c r="AK183" s="107"/>
      <c r="AL183" s="107"/>
      <c r="AM183" s="107"/>
      <c r="AN183" s="107"/>
      <c r="AO183" s="107"/>
      <c r="AP183" s="107"/>
      <c r="AQ183" s="107"/>
      <c r="AR183" s="107"/>
      <c r="AS183" s="107"/>
      <c r="AT183" s="107"/>
      <c r="AU183" s="107"/>
      <c r="AV183" s="107"/>
      <c r="AW183" s="107"/>
      <c r="AX183" s="107"/>
      <c r="AY183" s="107"/>
      <c r="AZ183" s="107"/>
      <c r="BA183" s="107"/>
      <c r="BB183" s="107"/>
      <c r="BC183" s="107"/>
      <c r="BD183" s="107"/>
      <c r="BE183" s="107"/>
      <c r="BF183" s="107"/>
      <c r="BG183" s="107"/>
      <c r="BH183" s="107"/>
    </row>
    <row r="184" spans="1:60" outlineLevel="1">
      <c r="A184" s="110"/>
      <c r="B184" s="111"/>
      <c r="C184" s="140" t="s">
        <v>259</v>
      </c>
      <c r="D184" s="113"/>
      <c r="E184" s="114">
        <v>1</v>
      </c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07"/>
      <c r="Z184" s="107"/>
      <c r="AA184" s="107"/>
      <c r="AB184" s="107"/>
      <c r="AC184" s="107"/>
      <c r="AD184" s="107"/>
      <c r="AE184" s="107"/>
      <c r="AF184" s="107"/>
      <c r="AG184" s="107" t="s">
        <v>121</v>
      </c>
      <c r="AH184" s="107">
        <v>0</v>
      </c>
      <c r="AI184" s="107"/>
      <c r="AJ184" s="107"/>
      <c r="AK184" s="107"/>
      <c r="AL184" s="107"/>
      <c r="AM184" s="107"/>
      <c r="AN184" s="107"/>
      <c r="AO184" s="107"/>
      <c r="AP184" s="107"/>
      <c r="AQ184" s="107"/>
      <c r="AR184" s="107"/>
      <c r="AS184" s="107"/>
      <c r="AT184" s="107"/>
      <c r="AU184" s="107"/>
      <c r="AV184" s="107"/>
      <c r="AW184" s="107"/>
      <c r="AX184" s="107"/>
      <c r="AY184" s="107"/>
      <c r="AZ184" s="107"/>
      <c r="BA184" s="107"/>
      <c r="BB184" s="107"/>
      <c r="BC184" s="107"/>
      <c r="BD184" s="107"/>
      <c r="BE184" s="107"/>
      <c r="BF184" s="107"/>
      <c r="BG184" s="107"/>
      <c r="BH184" s="107"/>
    </row>
    <row r="185" spans="1:60" outlineLevel="1">
      <c r="A185" s="110"/>
      <c r="B185" s="111"/>
      <c r="C185" s="141" t="s">
        <v>124</v>
      </c>
      <c r="D185" s="115"/>
      <c r="E185" s="116">
        <v>1</v>
      </c>
      <c r="F185" s="112"/>
      <c r="G185" s="112"/>
      <c r="H185" s="112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  <c r="T185" s="112"/>
      <c r="U185" s="112"/>
      <c r="V185" s="112"/>
      <c r="W185" s="112"/>
      <c r="X185" s="112"/>
      <c r="Y185" s="107"/>
      <c r="Z185" s="107"/>
      <c r="AA185" s="107"/>
      <c r="AB185" s="107"/>
      <c r="AC185" s="107"/>
      <c r="AD185" s="107"/>
      <c r="AE185" s="107"/>
      <c r="AF185" s="107"/>
      <c r="AG185" s="107" t="s">
        <v>121</v>
      </c>
      <c r="AH185" s="107">
        <v>1</v>
      </c>
      <c r="AI185" s="107"/>
      <c r="AJ185" s="107"/>
      <c r="AK185" s="107"/>
      <c r="AL185" s="107"/>
      <c r="AM185" s="107"/>
      <c r="AN185" s="107"/>
      <c r="AO185" s="107"/>
      <c r="AP185" s="107"/>
      <c r="AQ185" s="107"/>
      <c r="AR185" s="107"/>
      <c r="AS185" s="107"/>
      <c r="AT185" s="107"/>
      <c r="AU185" s="107"/>
      <c r="AV185" s="107"/>
      <c r="AW185" s="107"/>
      <c r="AX185" s="107"/>
      <c r="AY185" s="107"/>
      <c r="AZ185" s="107"/>
      <c r="BA185" s="107"/>
      <c r="BB185" s="107"/>
      <c r="BC185" s="107"/>
      <c r="BD185" s="107"/>
      <c r="BE185" s="107"/>
      <c r="BF185" s="107"/>
      <c r="BG185" s="107"/>
      <c r="BH185" s="107"/>
    </row>
    <row r="186" spans="1:60" ht="22.5" outlineLevel="1">
      <c r="A186" s="130">
        <v>38</v>
      </c>
      <c r="B186" s="131" t="s">
        <v>264</v>
      </c>
      <c r="C186" s="139" t="s">
        <v>265</v>
      </c>
      <c r="D186" s="132" t="s">
        <v>206</v>
      </c>
      <c r="E186" s="133">
        <v>1</v>
      </c>
      <c r="F186" s="134"/>
      <c r="G186" s="135">
        <f>ROUND(E186*F186,2)</f>
        <v>0</v>
      </c>
      <c r="H186" s="134"/>
      <c r="I186" s="135">
        <f>ROUND(E186*H186,2)</f>
        <v>0</v>
      </c>
      <c r="J186" s="134"/>
      <c r="K186" s="135">
        <f>ROUND(E186*J186,2)</f>
        <v>0</v>
      </c>
      <c r="L186" s="135">
        <v>21</v>
      </c>
      <c r="M186" s="135">
        <f>G186*(1+L186/100)</f>
        <v>0</v>
      </c>
      <c r="N186" s="135">
        <v>0</v>
      </c>
      <c r="O186" s="135">
        <f>ROUND(E186*N186,2)</f>
        <v>0</v>
      </c>
      <c r="P186" s="135">
        <v>0</v>
      </c>
      <c r="Q186" s="135">
        <f>ROUND(E186*P186,2)</f>
        <v>0</v>
      </c>
      <c r="R186" s="135" t="s">
        <v>163</v>
      </c>
      <c r="S186" s="135" t="s">
        <v>117</v>
      </c>
      <c r="T186" s="136" t="s">
        <v>117</v>
      </c>
      <c r="U186" s="112">
        <v>0</v>
      </c>
      <c r="V186" s="112">
        <f>ROUND(E186*U186,2)</f>
        <v>0</v>
      </c>
      <c r="W186" s="112"/>
      <c r="X186" s="112" t="s">
        <v>164</v>
      </c>
      <c r="Y186" s="107"/>
      <c r="Z186" s="107"/>
      <c r="AA186" s="107"/>
      <c r="AB186" s="107"/>
      <c r="AC186" s="107"/>
      <c r="AD186" s="107"/>
      <c r="AE186" s="107"/>
      <c r="AF186" s="107"/>
      <c r="AG186" s="107" t="s">
        <v>262</v>
      </c>
      <c r="AH186" s="107"/>
      <c r="AI186" s="107"/>
      <c r="AJ186" s="107"/>
      <c r="AK186" s="107"/>
      <c r="AL186" s="107"/>
      <c r="AM186" s="107"/>
      <c r="AN186" s="107"/>
      <c r="AO186" s="107"/>
      <c r="AP186" s="107"/>
      <c r="AQ186" s="107"/>
      <c r="AR186" s="107"/>
      <c r="AS186" s="107"/>
      <c r="AT186" s="107"/>
      <c r="AU186" s="107"/>
      <c r="AV186" s="107"/>
      <c r="AW186" s="107"/>
      <c r="AX186" s="107"/>
      <c r="AY186" s="107"/>
      <c r="AZ186" s="107"/>
      <c r="BA186" s="107"/>
      <c r="BB186" s="107"/>
      <c r="BC186" s="107"/>
      <c r="BD186" s="107"/>
      <c r="BE186" s="107"/>
      <c r="BF186" s="107"/>
      <c r="BG186" s="107"/>
      <c r="BH186" s="107"/>
    </row>
    <row r="187" spans="1:60" outlineLevel="1">
      <c r="A187" s="110"/>
      <c r="B187" s="111"/>
      <c r="C187" s="280" t="s">
        <v>266</v>
      </c>
      <c r="D187" s="281"/>
      <c r="E187" s="281"/>
      <c r="F187" s="281"/>
      <c r="G187" s="281"/>
      <c r="H187" s="112"/>
      <c r="I187" s="112"/>
      <c r="J187" s="112"/>
      <c r="K187" s="112"/>
      <c r="L187" s="112"/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112"/>
      <c r="Y187" s="107"/>
      <c r="Z187" s="107"/>
      <c r="AA187" s="107"/>
      <c r="AB187" s="107"/>
      <c r="AC187" s="107"/>
      <c r="AD187" s="107"/>
      <c r="AE187" s="107"/>
      <c r="AF187" s="107"/>
      <c r="AG187" s="107" t="s">
        <v>147</v>
      </c>
      <c r="AH187" s="107"/>
      <c r="AI187" s="107"/>
      <c r="AJ187" s="107"/>
      <c r="AK187" s="107"/>
      <c r="AL187" s="107"/>
      <c r="AM187" s="107"/>
      <c r="AN187" s="107"/>
      <c r="AO187" s="107"/>
      <c r="AP187" s="107"/>
      <c r="AQ187" s="107"/>
      <c r="AR187" s="107"/>
      <c r="AS187" s="107"/>
      <c r="AT187" s="107"/>
      <c r="AU187" s="107"/>
      <c r="AV187" s="107"/>
      <c r="AW187" s="107"/>
      <c r="AX187" s="107"/>
      <c r="AY187" s="107"/>
      <c r="AZ187" s="107"/>
      <c r="BA187" s="107"/>
      <c r="BB187" s="107"/>
      <c r="BC187" s="107"/>
      <c r="BD187" s="107"/>
      <c r="BE187" s="107"/>
      <c r="BF187" s="107"/>
      <c r="BG187" s="107"/>
      <c r="BH187" s="107"/>
    </row>
    <row r="188" spans="1:60" outlineLevel="1">
      <c r="A188" s="110"/>
      <c r="B188" s="111"/>
      <c r="C188" s="140" t="s">
        <v>259</v>
      </c>
      <c r="D188" s="113"/>
      <c r="E188" s="114">
        <v>1</v>
      </c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07"/>
      <c r="Z188" s="107"/>
      <c r="AA188" s="107"/>
      <c r="AB188" s="107"/>
      <c r="AC188" s="107"/>
      <c r="AD188" s="107"/>
      <c r="AE188" s="107"/>
      <c r="AF188" s="107"/>
      <c r="AG188" s="107" t="s">
        <v>121</v>
      </c>
      <c r="AH188" s="107">
        <v>0</v>
      </c>
      <c r="AI188" s="107"/>
      <c r="AJ188" s="107"/>
      <c r="AK188" s="107"/>
      <c r="AL188" s="107"/>
      <c r="AM188" s="107"/>
      <c r="AN188" s="107"/>
      <c r="AO188" s="107"/>
      <c r="AP188" s="107"/>
      <c r="AQ188" s="107"/>
      <c r="AR188" s="107"/>
      <c r="AS188" s="107"/>
      <c r="AT188" s="107"/>
      <c r="AU188" s="107"/>
      <c r="AV188" s="107"/>
      <c r="AW188" s="107"/>
      <c r="AX188" s="107"/>
      <c r="AY188" s="107"/>
      <c r="AZ188" s="107"/>
      <c r="BA188" s="107"/>
      <c r="BB188" s="107"/>
      <c r="BC188" s="107"/>
      <c r="BD188" s="107"/>
      <c r="BE188" s="107"/>
      <c r="BF188" s="107"/>
      <c r="BG188" s="107"/>
      <c r="BH188" s="107"/>
    </row>
    <row r="189" spans="1:60" outlineLevel="1">
      <c r="A189" s="110"/>
      <c r="B189" s="111"/>
      <c r="C189" s="141" t="s">
        <v>124</v>
      </c>
      <c r="D189" s="115"/>
      <c r="E189" s="116">
        <v>1</v>
      </c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07"/>
      <c r="Z189" s="107"/>
      <c r="AA189" s="107"/>
      <c r="AB189" s="107"/>
      <c r="AC189" s="107"/>
      <c r="AD189" s="107"/>
      <c r="AE189" s="107"/>
      <c r="AF189" s="107"/>
      <c r="AG189" s="107" t="s">
        <v>121</v>
      </c>
      <c r="AH189" s="107">
        <v>1</v>
      </c>
      <c r="AI189" s="107"/>
      <c r="AJ189" s="107"/>
      <c r="AK189" s="107"/>
      <c r="AL189" s="107"/>
      <c r="AM189" s="107"/>
      <c r="AN189" s="107"/>
      <c r="AO189" s="107"/>
      <c r="AP189" s="107"/>
      <c r="AQ189" s="107"/>
      <c r="AR189" s="107"/>
      <c r="AS189" s="107"/>
      <c r="AT189" s="107"/>
      <c r="AU189" s="107"/>
      <c r="AV189" s="107"/>
      <c r="AW189" s="107"/>
      <c r="AX189" s="107"/>
      <c r="AY189" s="107"/>
      <c r="AZ189" s="107"/>
      <c r="BA189" s="107"/>
      <c r="BB189" s="107"/>
      <c r="BC189" s="107"/>
      <c r="BD189" s="107"/>
      <c r="BE189" s="107"/>
      <c r="BF189" s="107"/>
      <c r="BG189" s="107"/>
      <c r="BH189" s="107"/>
    </row>
    <row r="190" spans="1:60" ht="22.5" outlineLevel="1">
      <c r="A190" s="130">
        <v>39</v>
      </c>
      <c r="B190" s="131" t="s">
        <v>267</v>
      </c>
      <c r="C190" s="139" t="s">
        <v>268</v>
      </c>
      <c r="D190" s="132" t="s">
        <v>206</v>
      </c>
      <c r="E190" s="133">
        <v>2</v>
      </c>
      <c r="F190" s="134"/>
      <c r="G190" s="135">
        <f>ROUND(E190*F190,2)</f>
        <v>0</v>
      </c>
      <c r="H190" s="134"/>
      <c r="I190" s="135">
        <f>ROUND(E190*H190,2)</f>
        <v>0</v>
      </c>
      <c r="J190" s="134"/>
      <c r="K190" s="135">
        <f>ROUND(E190*J190,2)</f>
        <v>0</v>
      </c>
      <c r="L190" s="135">
        <v>21</v>
      </c>
      <c r="M190" s="135">
        <f>G190*(1+L190/100)</f>
        <v>0</v>
      </c>
      <c r="N190" s="135">
        <v>0</v>
      </c>
      <c r="O190" s="135">
        <f>ROUND(E190*N190,2)</f>
        <v>0</v>
      </c>
      <c r="P190" s="135">
        <v>0</v>
      </c>
      <c r="Q190" s="135">
        <f>ROUND(E190*P190,2)</f>
        <v>0</v>
      </c>
      <c r="R190" s="135"/>
      <c r="S190" s="135" t="s">
        <v>117</v>
      </c>
      <c r="T190" s="136" t="s">
        <v>117</v>
      </c>
      <c r="U190" s="112">
        <v>0.2</v>
      </c>
      <c r="V190" s="112">
        <f>ROUND(E190*U190,2)</f>
        <v>0.4</v>
      </c>
      <c r="W190" s="112"/>
      <c r="X190" s="112" t="s">
        <v>118</v>
      </c>
      <c r="Y190" s="107"/>
      <c r="Z190" s="107"/>
      <c r="AA190" s="107"/>
      <c r="AB190" s="107"/>
      <c r="AC190" s="107"/>
      <c r="AD190" s="107"/>
      <c r="AE190" s="107"/>
      <c r="AF190" s="107"/>
      <c r="AG190" s="107" t="s">
        <v>135</v>
      </c>
      <c r="AH190" s="107"/>
      <c r="AI190" s="107"/>
      <c r="AJ190" s="107"/>
      <c r="AK190" s="107"/>
      <c r="AL190" s="107"/>
      <c r="AM190" s="107"/>
      <c r="AN190" s="107"/>
      <c r="AO190" s="107"/>
      <c r="AP190" s="107"/>
      <c r="AQ190" s="107"/>
      <c r="AR190" s="107"/>
      <c r="AS190" s="107"/>
      <c r="AT190" s="107"/>
      <c r="AU190" s="107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7"/>
      <c r="BF190" s="107"/>
      <c r="BG190" s="107"/>
      <c r="BH190" s="107"/>
    </row>
    <row r="191" spans="1:60" outlineLevel="1">
      <c r="A191" s="110"/>
      <c r="B191" s="111"/>
      <c r="C191" s="140" t="s">
        <v>269</v>
      </c>
      <c r="D191" s="113"/>
      <c r="E191" s="114">
        <v>2</v>
      </c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12"/>
      <c r="Y191" s="107"/>
      <c r="Z191" s="107"/>
      <c r="AA191" s="107"/>
      <c r="AB191" s="107"/>
      <c r="AC191" s="107"/>
      <c r="AD191" s="107"/>
      <c r="AE191" s="107"/>
      <c r="AF191" s="107"/>
      <c r="AG191" s="107" t="s">
        <v>121</v>
      </c>
      <c r="AH191" s="107">
        <v>0</v>
      </c>
      <c r="AI191" s="107"/>
      <c r="AJ191" s="107"/>
      <c r="AK191" s="107"/>
      <c r="AL191" s="107"/>
      <c r="AM191" s="107"/>
      <c r="AN191" s="107"/>
      <c r="AO191" s="107"/>
      <c r="AP191" s="107"/>
      <c r="AQ191" s="107"/>
      <c r="AR191" s="107"/>
      <c r="AS191" s="107"/>
      <c r="AT191" s="107"/>
      <c r="AU191" s="107"/>
      <c r="AV191" s="107"/>
      <c r="AW191" s="107"/>
      <c r="AX191" s="107"/>
      <c r="AY191" s="107"/>
      <c r="AZ191" s="107"/>
      <c r="BA191" s="107"/>
      <c r="BB191" s="107"/>
      <c r="BC191" s="107"/>
      <c r="BD191" s="107"/>
      <c r="BE191" s="107"/>
      <c r="BF191" s="107"/>
      <c r="BG191" s="107"/>
      <c r="BH191" s="107"/>
    </row>
    <row r="192" spans="1:60" outlineLevel="1">
      <c r="A192" s="110"/>
      <c r="B192" s="111"/>
      <c r="C192" s="141" t="s">
        <v>124</v>
      </c>
      <c r="D192" s="115"/>
      <c r="E192" s="116">
        <v>2</v>
      </c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07"/>
      <c r="Z192" s="107"/>
      <c r="AA192" s="107"/>
      <c r="AB192" s="107"/>
      <c r="AC192" s="107"/>
      <c r="AD192" s="107"/>
      <c r="AE192" s="107"/>
      <c r="AF192" s="107"/>
      <c r="AG192" s="107" t="s">
        <v>121</v>
      </c>
      <c r="AH192" s="107">
        <v>1</v>
      </c>
      <c r="AI192" s="107"/>
      <c r="AJ192" s="107"/>
      <c r="AK192" s="107"/>
      <c r="AL192" s="107"/>
      <c r="AM192" s="107"/>
      <c r="AN192" s="107"/>
      <c r="AO192" s="107"/>
      <c r="AP192" s="107"/>
      <c r="AQ192" s="107"/>
      <c r="AR192" s="107"/>
      <c r="AS192" s="107"/>
      <c r="AT192" s="107"/>
      <c r="AU192" s="107"/>
      <c r="AV192" s="107"/>
      <c r="AW192" s="107"/>
      <c r="AX192" s="107"/>
      <c r="AY192" s="107"/>
      <c r="AZ192" s="107"/>
      <c r="BA192" s="107"/>
      <c r="BB192" s="107"/>
      <c r="BC192" s="107"/>
      <c r="BD192" s="107"/>
      <c r="BE192" s="107"/>
      <c r="BF192" s="107"/>
      <c r="BG192" s="107"/>
      <c r="BH192" s="107"/>
    </row>
    <row r="193" spans="1:60" outlineLevel="1">
      <c r="A193" s="130">
        <v>40</v>
      </c>
      <c r="B193" s="131" t="s">
        <v>270</v>
      </c>
      <c r="C193" s="139" t="s">
        <v>271</v>
      </c>
      <c r="D193" s="132" t="s">
        <v>206</v>
      </c>
      <c r="E193" s="133">
        <v>1</v>
      </c>
      <c r="F193" s="134"/>
      <c r="G193" s="135">
        <f>ROUND(E193*F193,2)</f>
        <v>0</v>
      </c>
      <c r="H193" s="134"/>
      <c r="I193" s="135">
        <f>ROUND(E193*H193,2)</f>
        <v>0</v>
      </c>
      <c r="J193" s="134"/>
      <c r="K193" s="135">
        <f>ROUND(E193*J193,2)</f>
        <v>0</v>
      </c>
      <c r="L193" s="135">
        <v>21</v>
      </c>
      <c r="M193" s="135">
        <f>G193*(1+L193/100)</f>
        <v>0</v>
      </c>
      <c r="N193" s="135">
        <v>5.1000000000000004E-3</v>
      </c>
      <c r="O193" s="135">
        <f>ROUND(E193*N193,2)</f>
        <v>0.01</v>
      </c>
      <c r="P193" s="135">
        <v>0</v>
      </c>
      <c r="Q193" s="135">
        <f>ROUND(E193*P193,2)</f>
        <v>0</v>
      </c>
      <c r="R193" s="135" t="s">
        <v>163</v>
      </c>
      <c r="S193" s="135" t="s">
        <v>117</v>
      </c>
      <c r="T193" s="136" t="s">
        <v>117</v>
      </c>
      <c r="U193" s="112">
        <v>0</v>
      </c>
      <c r="V193" s="112">
        <f>ROUND(E193*U193,2)</f>
        <v>0</v>
      </c>
      <c r="W193" s="112"/>
      <c r="X193" s="112" t="s">
        <v>164</v>
      </c>
      <c r="Y193" s="107"/>
      <c r="Z193" s="107"/>
      <c r="AA193" s="107"/>
      <c r="AB193" s="107"/>
      <c r="AC193" s="107"/>
      <c r="AD193" s="107"/>
      <c r="AE193" s="107"/>
      <c r="AF193" s="107"/>
      <c r="AG193" s="107" t="s">
        <v>262</v>
      </c>
      <c r="AH193" s="107"/>
      <c r="AI193" s="107"/>
      <c r="AJ193" s="107"/>
      <c r="AK193" s="107"/>
      <c r="AL193" s="107"/>
      <c r="AM193" s="107"/>
      <c r="AN193" s="107"/>
      <c r="AO193" s="107"/>
      <c r="AP193" s="107"/>
      <c r="AQ193" s="107"/>
      <c r="AR193" s="107"/>
      <c r="AS193" s="107"/>
      <c r="AT193" s="107"/>
      <c r="AU193" s="107"/>
      <c r="AV193" s="107"/>
      <c r="AW193" s="107"/>
      <c r="AX193" s="107"/>
      <c r="AY193" s="107"/>
      <c r="AZ193" s="107"/>
      <c r="BA193" s="107"/>
      <c r="BB193" s="107"/>
      <c r="BC193" s="107"/>
      <c r="BD193" s="107"/>
      <c r="BE193" s="107"/>
      <c r="BF193" s="107"/>
      <c r="BG193" s="107"/>
      <c r="BH193" s="107"/>
    </row>
    <row r="194" spans="1:60" outlineLevel="1">
      <c r="A194" s="110"/>
      <c r="B194" s="111"/>
      <c r="C194" s="140" t="s">
        <v>259</v>
      </c>
      <c r="D194" s="113"/>
      <c r="E194" s="114">
        <v>1</v>
      </c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  <c r="Y194" s="107"/>
      <c r="Z194" s="107"/>
      <c r="AA194" s="107"/>
      <c r="AB194" s="107"/>
      <c r="AC194" s="107"/>
      <c r="AD194" s="107"/>
      <c r="AE194" s="107"/>
      <c r="AF194" s="107"/>
      <c r="AG194" s="107" t="s">
        <v>121</v>
      </c>
      <c r="AH194" s="107">
        <v>0</v>
      </c>
      <c r="AI194" s="107"/>
      <c r="AJ194" s="107"/>
      <c r="AK194" s="107"/>
      <c r="AL194" s="107"/>
      <c r="AM194" s="107"/>
      <c r="AN194" s="107"/>
      <c r="AO194" s="107"/>
      <c r="AP194" s="107"/>
      <c r="AQ194" s="107"/>
      <c r="AR194" s="107"/>
      <c r="AS194" s="107"/>
      <c r="AT194" s="107"/>
      <c r="AU194" s="107"/>
      <c r="AV194" s="107"/>
      <c r="AW194" s="107"/>
      <c r="AX194" s="107"/>
      <c r="AY194" s="107"/>
      <c r="AZ194" s="107"/>
      <c r="BA194" s="107"/>
      <c r="BB194" s="107"/>
      <c r="BC194" s="107"/>
      <c r="BD194" s="107"/>
      <c r="BE194" s="107"/>
      <c r="BF194" s="107"/>
      <c r="BG194" s="107"/>
      <c r="BH194" s="107"/>
    </row>
    <row r="195" spans="1:60" outlineLevel="1">
      <c r="A195" s="110"/>
      <c r="B195" s="111"/>
      <c r="C195" s="141" t="s">
        <v>124</v>
      </c>
      <c r="D195" s="115"/>
      <c r="E195" s="116">
        <v>1</v>
      </c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  <c r="Y195" s="107"/>
      <c r="Z195" s="107"/>
      <c r="AA195" s="107"/>
      <c r="AB195" s="107"/>
      <c r="AC195" s="107"/>
      <c r="AD195" s="107"/>
      <c r="AE195" s="107"/>
      <c r="AF195" s="107"/>
      <c r="AG195" s="107" t="s">
        <v>121</v>
      </c>
      <c r="AH195" s="107">
        <v>1</v>
      </c>
      <c r="AI195" s="107"/>
      <c r="AJ195" s="107"/>
      <c r="AK195" s="107"/>
      <c r="AL195" s="107"/>
      <c r="AM195" s="107"/>
      <c r="AN195" s="107"/>
      <c r="AO195" s="107"/>
      <c r="AP195" s="107"/>
      <c r="AQ195" s="107"/>
      <c r="AR195" s="107"/>
      <c r="AS195" s="107"/>
      <c r="AT195" s="107"/>
      <c r="AU195" s="107"/>
      <c r="AV195" s="107"/>
      <c r="AW195" s="107"/>
      <c r="AX195" s="107"/>
      <c r="AY195" s="107"/>
      <c r="AZ195" s="107"/>
      <c r="BA195" s="107"/>
      <c r="BB195" s="107"/>
      <c r="BC195" s="107"/>
      <c r="BD195" s="107"/>
      <c r="BE195" s="107"/>
      <c r="BF195" s="107"/>
      <c r="BG195" s="107"/>
      <c r="BH195" s="107"/>
    </row>
    <row r="196" spans="1:60" outlineLevel="1">
      <c r="A196" s="130">
        <v>41</v>
      </c>
      <c r="B196" s="131" t="s">
        <v>272</v>
      </c>
      <c r="C196" s="139" t="s">
        <v>273</v>
      </c>
      <c r="D196" s="132" t="s">
        <v>206</v>
      </c>
      <c r="E196" s="133">
        <v>1</v>
      </c>
      <c r="F196" s="134"/>
      <c r="G196" s="135">
        <f>ROUND(E196*F196,2)</f>
        <v>0</v>
      </c>
      <c r="H196" s="134"/>
      <c r="I196" s="135">
        <f>ROUND(E196*H196,2)</f>
        <v>0</v>
      </c>
      <c r="J196" s="134"/>
      <c r="K196" s="135">
        <f>ROUND(E196*J196,2)</f>
        <v>0</v>
      </c>
      <c r="L196" s="135">
        <v>21</v>
      </c>
      <c r="M196" s="135">
        <f>G196*(1+L196/100)</f>
        <v>0</v>
      </c>
      <c r="N196" s="135">
        <v>3.0000000000000001E-3</v>
      </c>
      <c r="O196" s="135">
        <f>ROUND(E196*N196,2)</f>
        <v>0</v>
      </c>
      <c r="P196" s="135">
        <v>0</v>
      </c>
      <c r="Q196" s="135">
        <f>ROUND(E196*P196,2)</f>
        <v>0</v>
      </c>
      <c r="R196" s="135" t="s">
        <v>163</v>
      </c>
      <c r="S196" s="135" t="s">
        <v>117</v>
      </c>
      <c r="T196" s="136" t="s">
        <v>117</v>
      </c>
      <c r="U196" s="112">
        <v>0</v>
      </c>
      <c r="V196" s="112">
        <f>ROUND(E196*U196,2)</f>
        <v>0</v>
      </c>
      <c r="W196" s="112"/>
      <c r="X196" s="112" t="s">
        <v>164</v>
      </c>
      <c r="Y196" s="107"/>
      <c r="Z196" s="107"/>
      <c r="AA196" s="107"/>
      <c r="AB196" s="107"/>
      <c r="AC196" s="107"/>
      <c r="AD196" s="107"/>
      <c r="AE196" s="107"/>
      <c r="AF196" s="107"/>
      <c r="AG196" s="107" t="s">
        <v>262</v>
      </c>
      <c r="AH196" s="107"/>
      <c r="AI196" s="107"/>
      <c r="AJ196" s="107"/>
      <c r="AK196" s="107"/>
      <c r="AL196" s="107"/>
      <c r="AM196" s="107"/>
      <c r="AN196" s="107"/>
      <c r="AO196" s="107"/>
      <c r="AP196" s="107"/>
      <c r="AQ196" s="107"/>
      <c r="AR196" s="107"/>
      <c r="AS196" s="107"/>
      <c r="AT196" s="107"/>
      <c r="AU196" s="107"/>
      <c r="AV196" s="107"/>
      <c r="AW196" s="107"/>
      <c r="AX196" s="107"/>
      <c r="AY196" s="107"/>
      <c r="AZ196" s="107"/>
      <c r="BA196" s="107"/>
      <c r="BB196" s="107"/>
      <c r="BC196" s="107"/>
      <c r="BD196" s="107"/>
      <c r="BE196" s="107"/>
      <c r="BF196" s="107"/>
      <c r="BG196" s="107"/>
      <c r="BH196" s="107"/>
    </row>
    <row r="197" spans="1:60" outlineLevel="1">
      <c r="A197" s="110"/>
      <c r="B197" s="111"/>
      <c r="C197" s="140" t="s">
        <v>259</v>
      </c>
      <c r="D197" s="113"/>
      <c r="E197" s="114">
        <v>1</v>
      </c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  <c r="Y197" s="107"/>
      <c r="Z197" s="107"/>
      <c r="AA197" s="107"/>
      <c r="AB197" s="107"/>
      <c r="AC197" s="107"/>
      <c r="AD197" s="107"/>
      <c r="AE197" s="107"/>
      <c r="AF197" s="107"/>
      <c r="AG197" s="107" t="s">
        <v>121</v>
      </c>
      <c r="AH197" s="107">
        <v>0</v>
      </c>
      <c r="AI197" s="107"/>
      <c r="AJ197" s="107"/>
      <c r="AK197" s="107"/>
      <c r="AL197" s="107"/>
      <c r="AM197" s="107"/>
      <c r="AN197" s="107"/>
      <c r="AO197" s="107"/>
      <c r="AP197" s="107"/>
      <c r="AQ197" s="107"/>
      <c r="AR197" s="107"/>
      <c r="AS197" s="107"/>
      <c r="AT197" s="107"/>
      <c r="AU197" s="107"/>
      <c r="AV197" s="107"/>
      <c r="AW197" s="107"/>
      <c r="AX197" s="107"/>
      <c r="AY197" s="107"/>
      <c r="AZ197" s="107"/>
      <c r="BA197" s="107"/>
      <c r="BB197" s="107"/>
      <c r="BC197" s="107"/>
      <c r="BD197" s="107"/>
      <c r="BE197" s="107"/>
      <c r="BF197" s="107"/>
      <c r="BG197" s="107"/>
      <c r="BH197" s="107"/>
    </row>
    <row r="198" spans="1:60" outlineLevel="1">
      <c r="A198" s="110"/>
      <c r="B198" s="111"/>
      <c r="C198" s="141" t="s">
        <v>124</v>
      </c>
      <c r="D198" s="115"/>
      <c r="E198" s="116">
        <v>1</v>
      </c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  <c r="Y198" s="107"/>
      <c r="Z198" s="107"/>
      <c r="AA198" s="107"/>
      <c r="AB198" s="107"/>
      <c r="AC198" s="107"/>
      <c r="AD198" s="107"/>
      <c r="AE198" s="107"/>
      <c r="AF198" s="107"/>
      <c r="AG198" s="107" t="s">
        <v>121</v>
      </c>
      <c r="AH198" s="107">
        <v>1</v>
      </c>
      <c r="AI198" s="107"/>
      <c r="AJ198" s="107"/>
      <c r="AK198" s="107"/>
      <c r="AL198" s="107"/>
      <c r="AM198" s="107"/>
      <c r="AN198" s="107"/>
      <c r="AO198" s="107"/>
      <c r="AP198" s="107"/>
      <c r="AQ198" s="107"/>
      <c r="AR198" s="107"/>
      <c r="AS198" s="107"/>
      <c r="AT198" s="107"/>
      <c r="AU198" s="107"/>
      <c r="AV198" s="107"/>
      <c r="AW198" s="107"/>
      <c r="AX198" s="107"/>
      <c r="AY198" s="107"/>
      <c r="AZ198" s="107"/>
      <c r="BA198" s="107"/>
      <c r="BB198" s="107"/>
      <c r="BC198" s="107"/>
      <c r="BD198" s="107"/>
      <c r="BE198" s="107"/>
      <c r="BF198" s="107"/>
      <c r="BG198" s="107"/>
      <c r="BH198" s="107"/>
    </row>
    <row r="199" spans="1:60" ht="25.5">
      <c r="A199" s="124" t="s">
        <v>112</v>
      </c>
      <c r="B199" s="125" t="s">
        <v>70</v>
      </c>
      <c r="C199" s="138" t="s">
        <v>71</v>
      </c>
      <c r="D199" s="126"/>
      <c r="E199" s="127"/>
      <c r="F199" s="128"/>
      <c r="G199" s="128">
        <f>SUMIF(AG200:AG203,"&lt;&gt;NOR",G200:G203)</f>
        <v>0</v>
      </c>
      <c r="H199" s="128"/>
      <c r="I199" s="128">
        <f>SUM(I200:I203)</f>
        <v>0</v>
      </c>
      <c r="J199" s="128"/>
      <c r="K199" s="128">
        <f>SUM(K200:K203)</f>
        <v>0</v>
      </c>
      <c r="L199" s="128"/>
      <c r="M199" s="128">
        <f>SUM(M200:M203)</f>
        <v>0</v>
      </c>
      <c r="N199" s="128"/>
      <c r="O199" s="128">
        <f>SUM(O200:O203)</f>
        <v>0</v>
      </c>
      <c r="P199" s="128"/>
      <c r="Q199" s="128">
        <f>SUM(Q200:Q203)</f>
        <v>0</v>
      </c>
      <c r="R199" s="128"/>
      <c r="S199" s="128"/>
      <c r="T199" s="129"/>
      <c r="U199" s="123"/>
      <c r="V199" s="123">
        <f>SUM(V200:V203)</f>
        <v>4</v>
      </c>
      <c r="W199" s="123"/>
      <c r="X199" s="123"/>
      <c r="AG199" t="s">
        <v>113</v>
      </c>
    </row>
    <row r="200" spans="1:60" outlineLevel="1">
      <c r="A200" s="130">
        <v>42</v>
      </c>
      <c r="B200" s="131" t="s">
        <v>274</v>
      </c>
      <c r="C200" s="139" t="s">
        <v>275</v>
      </c>
      <c r="D200" s="132" t="s">
        <v>175</v>
      </c>
      <c r="E200" s="133">
        <v>28.75</v>
      </c>
      <c r="F200" s="134"/>
      <c r="G200" s="135">
        <f>ROUND(E200*F200,2)</f>
        <v>0</v>
      </c>
      <c r="H200" s="134"/>
      <c r="I200" s="135">
        <f>ROUND(E200*H200,2)</f>
        <v>0</v>
      </c>
      <c r="J200" s="134"/>
      <c r="K200" s="135">
        <f>ROUND(E200*J200,2)</f>
        <v>0</v>
      </c>
      <c r="L200" s="135">
        <v>21</v>
      </c>
      <c r="M200" s="135">
        <f>G200*(1+L200/100)</f>
        <v>0</v>
      </c>
      <c r="N200" s="135">
        <v>0</v>
      </c>
      <c r="O200" s="135">
        <f>ROUND(E200*N200,2)</f>
        <v>0</v>
      </c>
      <c r="P200" s="135">
        <v>0</v>
      </c>
      <c r="Q200" s="135">
        <f>ROUND(E200*P200,2)</f>
        <v>0</v>
      </c>
      <c r="R200" s="135"/>
      <c r="S200" s="135" t="s">
        <v>117</v>
      </c>
      <c r="T200" s="136" t="s">
        <v>117</v>
      </c>
      <c r="U200" s="112">
        <v>0.13900000000000001</v>
      </c>
      <c r="V200" s="112">
        <f>ROUND(E200*U200,2)</f>
        <v>4</v>
      </c>
      <c r="W200" s="112"/>
      <c r="X200" s="112" t="s">
        <v>118</v>
      </c>
      <c r="Y200" s="107"/>
      <c r="Z200" s="107"/>
      <c r="AA200" s="107"/>
      <c r="AB200" s="107"/>
      <c r="AC200" s="107"/>
      <c r="AD200" s="107"/>
      <c r="AE200" s="107"/>
      <c r="AF200" s="107"/>
      <c r="AG200" s="107" t="s">
        <v>119</v>
      </c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7"/>
      <c r="BC200" s="107"/>
      <c r="BD200" s="107"/>
      <c r="BE200" s="107"/>
      <c r="BF200" s="107"/>
      <c r="BG200" s="107"/>
      <c r="BH200" s="107"/>
    </row>
    <row r="201" spans="1:60" ht="22.5" outlineLevel="1">
      <c r="A201" s="110"/>
      <c r="B201" s="111"/>
      <c r="C201" s="280" t="s">
        <v>276</v>
      </c>
      <c r="D201" s="281"/>
      <c r="E201" s="281"/>
      <c r="F201" s="281"/>
      <c r="G201" s="281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07"/>
      <c r="Z201" s="107"/>
      <c r="AA201" s="107"/>
      <c r="AB201" s="107"/>
      <c r="AC201" s="107"/>
      <c r="AD201" s="107"/>
      <c r="AE201" s="107"/>
      <c r="AF201" s="107"/>
      <c r="AG201" s="107" t="s">
        <v>147</v>
      </c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37" t="str">
        <f>C201</f>
        <v>Položka je určena pro vyčištění ostatních objektů (např. kanálů, zásobníků, kůlen apod.) - vynesení zbytků stavebního rumu, kropení a 2 x zametení podlah, oprášení stěn a výplní otvorů.</v>
      </c>
      <c r="BB201" s="107"/>
      <c r="BC201" s="107"/>
      <c r="BD201" s="107"/>
      <c r="BE201" s="107"/>
      <c r="BF201" s="107"/>
      <c r="BG201" s="107"/>
      <c r="BH201" s="107"/>
    </row>
    <row r="202" spans="1:60" outlineLevel="1">
      <c r="A202" s="110"/>
      <c r="B202" s="111"/>
      <c r="C202" s="140" t="s">
        <v>277</v>
      </c>
      <c r="D202" s="113"/>
      <c r="E202" s="114">
        <v>28.75</v>
      </c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  <c r="Y202" s="107"/>
      <c r="Z202" s="107"/>
      <c r="AA202" s="107"/>
      <c r="AB202" s="107"/>
      <c r="AC202" s="107"/>
      <c r="AD202" s="107"/>
      <c r="AE202" s="107"/>
      <c r="AF202" s="107"/>
      <c r="AG202" s="107" t="s">
        <v>121</v>
      </c>
      <c r="AH202" s="107">
        <v>0</v>
      </c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07"/>
      <c r="AU202" s="107"/>
      <c r="AV202" s="107"/>
      <c r="AW202" s="107"/>
      <c r="AX202" s="107"/>
      <c r="AY202" s="107"/>
      <c r="AZ202" s="107"/>
      <c r="BA202" s="107"/>
      <c r="BB202" s="107"/>
      <c r="BC202" s="107"/>
      <c r="BD202" s="107"/>
      <c r="BE202" s="107"/>
      <c r="BF202" s="107"/>
      <c r="BG202" s="107"/>
      <c r="BH202" s="107"/>
    </row>
    <row r="203" spans="1:60" outlineLevel="1">
      <c r="A203" s="110"/>
      <c r="B203" s="111"/>
      <c r="C203" s="141" t="s">
        <v>124</v>
      </c>
      <c r="D203" s="115"/>
      <c r="E203" s="116">
        <v>28.75</v>
      </c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07"/>
      <c r="Z203" s="107"/>
      <c r="AA203" s="107"/>
      <c r="AB203" s="107"/>
      <c r="AC203" s="107"/>
      <c r="AD203" s="107"/>
      <c r="AE203" s="107"/>
      <c r="AF203" s="107"/>
      <c r="AG203" s="107" t="s">
        <v>121</v>
      </c>
      <c r="AH203" s="107">
        <v>1</v>
      </c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7"/>
      <c r="BC203" s="107"/>
      <c r="BD203" s="107"/>
      <c r="BE203" s="107"/>
      <c r="BF203" s="107"/>
      <c r="BG203" s="107"/>
      <c r="BH203" s="107"/>
    </row>
    <row r="204" spans="1:60">
      <c r="A204" s="124" t="s">
        <v>112</v>
      </c>
      <c r="B204" s="125" t="s">
        <v>72</v>
      </c>
      <c r="C204" s="138" t="s">
        <v>73</v>
      </c>
      <c r="D204" s="126"/>
      <c r="E204" s="127"/>
      <c r="F204" s="128"/>
      <c r="G204" s="128">
        <f>SUMIF(AG205:AG205,"&lt;&gt;NOR",G205:G205)</f>
        <v>0</v>
      </c>
      <c r="H204" s="128"/>
      <c r="I204" s="128">
        <f>SUM(I205:I205)</f>
        <v>0</v>
      </c>
      <c r="J204" s="128"/>
      <c r="K204" s="128">
        <f>SUM(K205:K205)</f>
        <v>0</v>
      </c>
      <c r="L204" s="128"/>
      <c r="M204" s="128">
        <f>SUM(M205:M205)</f>
        <v>0</v>
      </c>
      <c r="N204" s="128"/>
      <c r="O204" s="128">
        <f>SUM(O205:O205)</f>
        <v>0</v>
      </c>
      <c r="P204" s="128"/>
      <c r="Q204" s="128">
        <f>SUM(Q205:Q205)</f>
        <v>0</v>
      </c>
      <c r="R204" s="128"/>
      <c r="S204" s="128"/>
      <c r="T204" s="129"/>
      <c r="U204" s="123"/>
      <c r="V204" s="123">
        <f>SUM(V205:V205)</f>
        <v>1.19</v>
      </c>
      <c r="W204" s="123"/>
      <c r="X204" s="123"/>
      <c r="AG204" t="s">
        <v>113</v>
      </c>
    </row>
    <row r="205" spans="1:60" outlineLevel="1">
      <c r="A205" s="130">
        <v>43</v>
      </c>
      <c r="B205" s="131" t="s">
        <v>278</v>
      </c>
      <c r="C205" s="139" t="s">
        <v>279</v>
      </c>
      <c r="D205" s="132" t="s">
        <v>162</v>
      </c>
      <c r="E205" s="133">
        <v>3.0517300000000001</v>
      </c>
      <c r="F205" s="134"/>
      <c r="G205" s="135">
        <f>ROUND(E205*F205,2)</f>
        <v>0</v>
      </c>
      <c r="H205" s="134"/>
      <c r="I205" s="135">
        <f>ROUND(E205*H205,2)</f>
        <v>0</v>
      </c>
      <c r="J205" s="134"/>
      <c r="K205" s="135">
        <f>ROUND(E205*J205,2)</f>
        <v>0</v>
      </c>
      <c r="L205" s="135">
        <v>21</v>
      </c>
      <c r="M205" s="135">
        <f>G205*(1+L205/100)</f>
        <v>0</v>
      </c>
      <c r="N205" s="135">
        <v>0</v>
      </c>
      <c r="O205" s="135">
        <f>ROUND(E205*N205,2)</f>
        <v>0</v>
      </c>
      <c r="P205" s="135">
        <v>0</v>
      </c>
      <c r="Q205" s="135">
        <f>ROUND(E205*P205,2)</f>
        <v>0</v>
      </c>
      <c r="R205" s="135"/>
      <c r="S205" s="135" t="s">
        <v>117</v>
      </c>
      <c r="T205" s="136" t="s">
        <v>117</v>
      </c>
      <c r="U205" s="112">
        <v>0.39</v>
      </c>
      <c r="V205" s="112">
        <f>ROUND(E205*U205,2)</f>
        <v>1.19</v>
      </c>
      <c r="W205" s="112"/>
      <c r="X205" s="112" t="s">
        <v>280</v>
      </c>
      <c r="Y205" s="107"/>
      <c r="Z205" s="107"/>
      <c r="AA205" s="107"/>
      <c r="AB205" s="107"/>
      <c r="AC205" s="107"/>
      <c r="AD205" s="107"/>
      <c r="AE205" s="107"/>
      <c r="AF205" s="107"/>
      <c r="AG205" s="107" t="s">
        <v>281</v>
      </c>
      <c r="AH205" s="107"/>
      <c r="AI205" s="107"/>
      <c r="AJ205" s="107"/>
      <c r="AK205" s="107"/>
      <c r="AL205" s="107"/>
      <c r="AM205" s="107"/>
      <c r="AN205" s="107"/>
      <c r="AO205" s="107"/>
      <c r="AP205" s="107"/>
      <c r="AQ205" s="107"/>
      <c r="AR205" s="107"/>
      <c r="AS205" s="107"/>
      <c r="AT205" s="107"/>
      <c r="AU205" s="107"/>
      <c r="AV205" s="107"/>
      <c r="AW205" s="107"/>
      <c r="AX205" s="107"/>
      <c r="AY205" s="107"/>
      <c r="AZ205" s="107"/>
      <c r="BA205" s="107"/>
      <c r="BB205" s="107"/>
      <c r="BC205" s="107"/>
      <c r="BD205" s="107"/>
      <c r="BE205" s="107"/>
      <c r="BF205" s="107"/>
      <c r="BG205" s="107"/>
      <c r="BH205" s="107"/>
    </row>
    <row r="206" spans="1:60">
      <c r="A206" s="3"/>
      <c r="B206" s="4"/>
      <c r="C206" s="146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AE206">
        <v>15</v>
      </c>
      <c r="AF206">
        <v>21</v>
      </c>
      <c r="AG206" t="s">
        <v>99</v>
      </c>
    </row>
    <row r="207" spans="1:60">
      <c r="A207" s="196"/>
      <c r="B207" s="197" t="s">
        <v>14</v>
      </c>
      <c r="C207" s="198"/>
      <c r="D207" s="199"/>
      <c r="E207" s="200"/>
      <c r="F207" s="200"/>
      <c r="G207" s="201">
        <f>G8+G114+G140+G158+G199+G204</f>
        <v>0</v>
      </c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AE207">
        <f>SUMIF(L7:L205,AE206,G7:G205)</f>
        <v>0</v>
      </c>
      <c r="AF207">
        <f>SUMIF(L7:L205,AF206,G7:G205)</f>
        <v>0</v>
      </c>
      <c r="AG207" t="s">
        <v>282</v>
      </c>
    </row>
    <row r="208" spans="1:60">
      <c r="A208" s="3"/>
      <c r="B208" s="4"/>
      <c r="C208" s="146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>
      <c r="A209" s="3"/>
      <c r="B209" s="4"/>
      <c r="C209" s="146"/>
      <c r="D209" s="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33">
      <c r="A210" s="266" t="s">
        <v>283</v>
      </c>
      <c r="B210" s="266"/>
      <c r="C210" s="267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>
      <c r="A211" s="268"/>
      <c r="B211" s="269"/>
      <c r="C211" s="270"/>
      <c r="D211" s="269"/>
      <c r="E211" s="269"/>
      <c r="F211" s="269"/>
      <c r="G211" s="271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AG211" t="s">
        <v>284</v>
      </c>
    </row>
    <row r="212" spans="1:33">
      <c r="A212" s="272"/>
      <c r="B212" s="273"/>
      <c r="C212" s="274"/>
      <c r="D212" s="273"/>
      <c r="E212" s="273"/>
      <c r="F212" s="273"/>
      <c r="G212" s="275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33">
      <c r="A213" s="272"/>
      <c r="B213" s="273"/>
      <c r="C213" s="274"/>
      <c r="D213" s="273"/>
      <c r="E213" s="273"/>
      <c r="F213" s="273"/>
      <c r="G213" s="275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33">
      <c r="A214" s="272"/>
      <c r="B214" s="273"/>
      <c r="C214" s="274"/>
      <c r="D214" s="273"/>
      <c r="E214" s="273"/>
      <c r="F214" s="273"/>
      <c r="G214" s="275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33">
      <c r="A215" s="276"/>
      <c r="B215" s="277"/>
      <c r="C215" s="278"/>
      <c r="D215" s="277"/>
      <c r="E215" s="277"/>
      <c r="F215" s="277"/>
      <c r="G215" s="279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33">
      <c r="A216" s="3"/>
      <c r="B216" s="4"/>
      <c r="C216" s="146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33">
      <c r="C217" s="147"/>
      <c r="D217" s="10"/>
      <c r="AG217" t="s">
        <v>285</v>
      </c>
    </row>
    <row r="218" spans="1:33">
      <c r="D218" s="10"/>
    </row>
    <row r="219" spans="1:33">
      <c r="D219" s="10"/>
    </row>
    <row r="220" spans="1:33">
      <c r="D220" s="10"/>
    </row>
    <row r="221" spans="1:33">
      <c r="D221" s="10"/>
    </row>
    <row r="222" spans="1:33">
      <c r="D222" s="10"/>
    </row>
    <row r="223" spans="1:33">
      <c r="D223" s="10"/>
    </row>
    <row r="224" spans="1:33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4">
    <mergeCell ref="A211:G215"/>
    <mergeCell ref="C40:G40"/>
    <mergeCell ref="C60:G60"/>
    <mergeCell ref="C119:G119"/>
    <mergeCell ref="C130:G130"/>
    <mergeCell ref="C135:G135"/>
    <mergeCell ref="C183:G183"/>
    <mergeCell ref="C187:G187"/>
    <mergeCell ref="C201:G201"/>
    <mergeCell ref="A1:G1"/>
    <mergeCell ref="C2:G2"/>
    <mergeCell ref="C3:G3"/>
    <mergeCell ref="C4:G4"/>
    <mergeCell ref="A210:C2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FEC3D-D182-47BF-97B1-537865E9E846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/>
  <cols>
    <col min="1" max="1" width="3.42578125" customWidth="1"/>
    <col min="2" max="2" width="12.5703125" style="96" customWidth="1"/>
    <col min="3" max="3" width="38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9" t="s">
        <v>81</v>
      </c>
      <c r="B1" s="259"/>
      <c r="C1" s="259"/>
      <c r="D1" s="259"/>
      <c r="E1" s="259"/>
      <c r="F1" s="259"/>
      <c r="G1" s="259"/>
      <c r="AG1" t="s">
        <v>85</v>
      </c>
    </row>
    <row r="2" spans="1:60" ht="24.95" customHeight="1">
      <c r="A2" s="187" t="s">
        <v>82</v>
      </c>
      <c r="B2" s="188" t="s">
        <v>5</v>
      </c>
      <c r="C2" s="260" t="s">
        <v>6</v>
      </c>
      <c r="D2" s="261"/>
      <c r="E2" s="261"/>
      <c r="F2" s="261"/>
      <c r="G2" s="262"/>
      <c r="AG2" t="s">
        <v>86</v>
      </c>
    </row>
    <row r="3" spans="1:60" ht="24.95" customHeight="1">
      <c r="A3" s="187" t="s">
        <v>83</v>
      </c>
      <c r="B3" s="188" t="s">
        <v>43</v>
      </c>
      <c r="C3" s="260" t="s">
        <v>44</v>
      </c>
      <c r="D3" s="261"/>
      <c r="E3" s="261"/>
      <c r="F3" s="261"/>
      <c r="G3" s="262"/>
      <c r="AC3" s="96" t="s">
        <v>86</v>
      </c>
      <c r="AG3" t="s">
        <v>87</v>
      </c>
    </row>
    <row r="4" spans="1:60" ht="24.95" customHeight="1">
      <c r="A4" s="189" t="s">
        <v>84</v>
      </c>
      <c r="B4" s="190" t="s">
        <v>47</v>
      </c>
      <c r="C4" s="263" t="s">
        <v>48</v>
      </c>
      <c r="D4" s="264"/>
      <c r="E4" s="264"/>
      <c r="F4" s="264"/>
      <c r="G4" s="265"/>
      <c r="AG4" t="s">
        <v>88</v>
      </c>
    </row>
    <row r="5" spans="1:60">
      <c r="D5" s="10"/>
    </row>
    <row r="6" spans="1:60" ht="38.25">
      <c r="A6" s="191" t="s">
        <v>89</v>
      </c>
      <c r="B6" s="192" t="s">
        <v>90</v>
      </c>
      <c r="C6" s="192" t="s">
        <v>91</v>
      </c>
      <c r="D6" s="193" t="s">
        <v>92</v>
      </c>
      <c r="E6" s="191" t="s">
        <v>93</v>
      </c>
      <c r="F6" s="194" t="s">
        <v>94</v>
      </c>
      <c r="G6" s="191" t="s">
        <v>14</v>
      </c>
      <c r="H6" s="195" t="s">
        <v>95</v>
      </c>
      <c r="I6" s="195" t="s">
        <v>96</v>
      </c>
      <c r="J6" s="195" t="s">
        <v>97</v>
      </c>
      <c r="K6" s="195" t="s">
        <v>98</v>
      </c>
      <c r="L6" s="195" t="s">
        <v>99</v>
      </c>
      <c r="M6" s="195" t="s">
        <v>100</v>
      </c>
      <c r="N6" s="195" t="s">
        <v>101</v>
      </c>
      <c r="O6" s="195" t="s">
        <v>102</v>
      </c>
      <c r="P6" s="195" t="s">
        <v>103</v>
      </c>
      <c r="Q6" s="195" t="s">
        <v>104</v>
      </c>
      <c r="R6" s="195" t="s">
        <v>105</v>
      </c>
      <c r="S6" s="195" t="s">
        <v>106</v>
      </c>
      <c r="T6" s="195" t="s">
        <v>107</v>
      </c>
      <c r="U6" s="195" t="s">
        <v>108</v>
      </c>
      <c r="V6" s="195" t="s">
        <v>109</v>
      </c>
      <c r="W6" s="195" t="s">
        <v>110</v>
      </c>
      <c r="X6" s="195" t="s">
        <v>111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60">
      <c r="A8" s="124" t="s">
        <v>112</v>
      </c>
      <c r="B8" s="125" t="s">
        <v>60</v>
      </c>
      <c r="C8" s="138" t="s">
        <v>61</v>
      </c>
      <c r="D8" s="126"/>
      <c r="E8" s="127"/>
      <c r="F8" s="128"/>
      <c r="G8" s="128">
        <f>SUMIF(AG9:AG144,"&lt;&gt;NOR",G9:G144)</f>
        <v>0</v>
      </c>
      <c r="H8" s="128"/>
      <c r="I8" s="128">
        <f>SUM(I9:I144)</f>
        <v>0</v>
      </c>
      <c r="J8" s="128"/>
      <c r="K8" s="128">
        <f>SUM(K9:K144)</f>
        <v>0</v>
      </c>
      <c r="L8" s="128"/>
      <c r="M8" s="128">
        <f>SUM(M9:M144)</f>
        <v>0</v>
      </c>
      <c r="N8" s="128"/>
      <c r="O8" s="128">
        <f>SUM(O9:O144)</f>
        <v>4.54</v>
      </c>
      <c r="P8" s="128"/>
      <c r="Q8" s="128">
        <f>SUM(Q9:Q144)</f>
        <v>0.78</v>
      </c>
      <c r="R8" s="128"/>
      <c r="S8" s="128"/>
      <c r="T8" s="129"/>
      <c r="U8" s="123"/>
      <c r="V8" s="123">
        <f>SUM(V9:V144)</f>
        <v>67.899999999999991</v>
      </c>
      <c r="W8" s="123"/>
      <c r="X8" s="123"/>
      <c r="AG8" t="s">
        <v>113</v>
      </c>
    </row>
    <row r="9" spans="1:60" outlineLevel="1">
      <c r="A9" s="130">
        <v>1</v>
      </c>
      <c r="B9" s="131" t="s">
        <v>114</v>
      </c>
      <c r="C9" s="139" t="s">
        <v>115</v>
      </c>
      <c r="D9" s="132" t="s">
        <v>116</v>
      </c>
      <c r="E9" s="133">
        <v>0.86799999999999999</v>
      </c>
      <c r="F9" s="134"/>
      <c r="G9" s="135">
        <f>ROUND(E9*F9,2)</f>
        <v>0</v>
      </c>
      <c r="H9" s="134"/>
      <c r="I9" s="135">
        <f>ROUND(E9*H9,2)</f>
        <v>0</v>
      </c>
      <c r="J9" s="134"/>
      <c r="K9" s="135">
        <f>ROUND(E9*J9,2)</f>
        <v>0</v>
      </c>
      <c r="L9" s="135">
        <v>21</v>
      </c>
      <c r="M9" s="135">
        <f>G9*(1+L9/100)</f>
        <v>0</v>
      </c>
      <c r="N9" s="135">
        <v>0</v>
      </c>
      <c r="O9" s="135">
        <f>ROUND(E9*N9,2)</f>
        <v>0</v>
      </c>
      <c r="P9" s="135">
        <v>0</v>
      </c>
      <c r="Q9" s="135">
        <f>ROUND(E9*P9,2)</f>
        <v>0</v>
      </c>
      <c r="R9" s="135"/>
      <c r="S9" s="135" t="s">
        <v>117</v>
      </c>
      <c r="T9" s="136" t="s">
        <v>117</v>
      </c>
      <c r="U9" s="112">
        <v>3.2000000000000001E-2</v>
      </c>
      <c r="V9" s="112">
        <f>ROUND(E9*U9,2)</f>
        <v>0.03</v>
      </c>
      <c r="W9" s="112"/>
      <c r="X9" s="112" t="s">
        <v>118</v>
      </c>
      <c r="Y9" s="107"/>
      <c r="Z9" s="107"/>
      <c r="AA9" s="107"/>
      <c r="AB9" s="107"/>
      <c r="AC9" s="107"/>
      <c r="AD9" s="107"/>
      <c r="AE9" s="107"/>
      <c r="AF9" s="107"/>
      <c r="AG9" s="107" t="s">
        <v>119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outlineLevel="1">
      <c r="A10" s="110"/>
      <c r="B10" s="111"/>
      <c r="C10" s="140" t="s">
        <v>286</v>
      </c>
      <c r="D10" s="113"/>
      <c r="E10" s="114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07"/>
      <c r="Z10" s="107"/>
      <c r="AA10" s="107"/>
      <c r="AB10" s="107"/>
      <c r="AC10" s="107"/>
      <c r="AD10" s="107"/>
      <c r="AE10" s="107"/>
      <c r="AF10" s="107"/>
      <c r="AG10" s="107" t="s">
        <v>121</v>
      </c>
      <c r="AH10" s="107">
        <v>0</v>
      </c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1">
      <c r="A11" s="110"/>
      <c r="B11" s="111"/>
      <c r="C11" s="140" t="s">
        <v>287</v>
      </c>
      <c r="D11" s="113"/>
      <c r="E11" s="114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07"/>
      <c r="Z11" s="107"/>
      <c r="AA11" s="107"/>
      <c r="AB11" s="107"/>
      <c r="AC11" s="107"/>
      <c r="AD11" s="107"/>
      <c r="AE11" s="107"/>
      <c r="AF11" s="107"/>
      <c r="AG11" s="107" t="s">
        <v>121</v>
      </c>
      <c r="AH11" s="107">
        <v>0</v>
      </c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outlineLevel="1">
      <c r="A12" s="110"/>
      <c r="B12" s="111"/>
      <c r="C12" s="140" t="s">
        <v>288</v>
      </c>
      <c r="D12" s="113"/>
      <c r="E12" s="114">
        <v>0.86799999999999999</v>
      </c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07"/>
      <c r="Z12" s="107"/>
      <c r="AA12" s="107"/>
      <c r="AB12" s="107"/>
      <c r="AC12" s="107"/>
      <c r="AD12" s="107"/>
      <c r="AE12" s="107"/>
      <c r="AF12" s="107"/>
      <c r="AG12" s="107" t="s">
        <v>121</v>
      </c>
      <c r="AH12" s="107">
        <v>0</v>
      </c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</row>
    <row r="13" spans="1:60" outlineLevel="1">
      <c r="A13" s="110"/>
      <c r="B13" s="111"/>
      <c r="C13" s="141" t="s">
        <v>124</v>
      </c>
      <c r="D13" s="115"/>
      <c r="E13" s="116">
        <v>0.86799999999999999</v>
      </c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07"/>
      <c r="Z13" s="107"/>
      <c r="AA13" s="107"/>
      <c r="AB13" s="107"/>
      <c r="AC13" s="107"/>
      <c r="AD13" s="107"/>
      <c r="AE13" s="107"/>
      <c r="AF13" s="107"/>
      <c r="AG13" s="107" t="s">
        <v>121</v>
      </c>
      <c r="AH13" s="107">
        <v>1</v>
      </c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</row>
    <row r="14" spans="1:60" outlineLevel="1">
      <c r="A14" s="130">
        <v>2</v>
      </c>
      <c r="B14" s="131" t="s">
        <v>126</v>
      </c>
      <c r="C14" s="139" t="s">
        <v>127</v>
      </c>
      <c r="D14" s="132" t="s">
        <v>116</v>
      </c>
      <c r="E14" s="133">
        <v>8.1270000000000007</v>
      </c>
      <c r="F14" s="134"/>
      <c r="G14" s="135">
        <f>ROUND(E14*F14,2)</f>
        <v>0</v>
      </c>
      <c r="H14" s="134"/>
      <c r="I14" s="135">
        <f>ROUND(E14*H14,2)</f>
        <v>0</v>
      </c>
      <c r="J14" s="134"/>
      <c r="K14" s="135">
        <f>ROUND(E14*J14,2)</f>
        <v>0</v>
      </c>
      <c r="L14" s="135">
        <v>21</v>
      </c>
      <c r="M14" s="135">
        <f>G14*(1+L14/100)</f>
        <v>0</v>
      </c>
      <c r="N14" s="135">
        <v>0</v>
      </c>
      <c r="O14" s="135">
        <f>ROUND(E14*N14,2)</f>
        <v>0</v>
      </c>
      <c r="P14" s="135">
        <v>0</v>
      </c>
      <c r="Q14" s="135">
        <f>ROUND(E14*P14,2)</f>
        <v>0</v>
      </c>
      <c r="R14" s="135"/>
      <c r="S14" s="135" t="s">
        <v>117</v>
      </c>
      <c r="T14" s="136" t="s">
        <v>117</v>
      </c>
      <c r="U14" s="112">
        <v>4.6550000000000002</v>
      </c>
      <c r="V14" s="112">
        <f>ROUND(E14*U14,2)</f>
        <v>37.83</v>
      </c>
      <c r="W14" s="112"/>
      <c r="X14" s="112" t="s">
        <v>118</v>
      </c>
      <c r="Y14" s="107"/>
      <c r="Z14" s="107"/>
      <c r="AA14" s="107"/>
      <c r="AB14" s="107"/>
      <c r="AC14" s="107"/>
      <c r="AD14" s="107"/>
      <c r="AE14" s="107"/>
      <c r="AF14" s="107"/>
      <c r="AG14" s="107" t="s">
        <v>135</v>
      </c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outlineLevel="1">
      <c r="A15" s="110"/>
      <c r="B15" s="111"/>
      <c r="C15" s="140" t="s">
        <v>286</v>
      </c>
      <c r="D15" s="113"/>
      <c r="E15" s="114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07"/>
      <c r="Z15" s="107"/>
      <c r="AA15" s="107"/>
      <c r="AB15" s="107"/>
      <c r="AC15" s="107"/>
      <c r="AD15" s="107"/>
      <c r="AE15" s="107"/>
      <c r="AF15" s="107"/>
      <c r="AG15" s="107" t="s">
        <v>121</v>
      </c>
      <c r="AH15" s="107">
        <v>0</v>
      </c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</row>
    <row r="16" spans="1:60" outlineLevel="1">
      <c r="A16" s="110"/>
      <c r="B16" s="111"/>
      <c r="C16" s="140" t="s">
        <v>287</v>
      </c>
      <c r="D16" s="113"/>
      <c r="E16" s="114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07"/>
      <c r="Z16" s="107"/>
      <c r="AA16" s="107"/>
      <c r="AB16" s="107"/>
      <c r="AC16" s="107"/>
      <c r="AD16" s="107"/>
      <c r="AE16" s="107"/>
      <c r="AF16" s="107"/>
      <c r="AG16" s="107" t="s">
        <v>121</v>
      </c>
      <c r="AH16" s="107">
        <v>0</v>
      </c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</row>
    <row r="17" spans="1:60" outlineLevel="1">
      <c r="A17" s="110"/>
      <c r="B17" s="111"/>
      <c r="C17" s="140" t="s">
        <v>289</v>
      </c>
      <c r="D17" s="113"/>
      <c r="E17" s="114">
        <v>7.6859999999999999</v>
      </c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07"/>
      <c r="Z17" s="107"/>
      <c r="AA17" s="107"/>
      <c r="AB17" s="107"/>
      <c r="AC17" s="107"/>
      <c r="AD17" s="107"/>
      <c r="AE17" s="107"/>
      <c r="AF17" s="107"/>
      <c r="AG17" s="107" t="s">
        <v>121</v>
      </c>
      <c r="AH17" s="107">
        <v>0</v>
      </c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107"/>
    </row>
    <row r="18" spans="1:60" outlineLevel="1">
      <c r="A18" s="110"/>
      <c r="B18" s="111"/>
      <c r="C18" s="140" t="s">
        <v>290</v>
      </c>
      <c r="D18" s="113"/>
      <c r="E18" s="114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07"/>
      <c r="Z18" s="107"/>
      <c r="AA18" s="107"/>
      <c r="AB18" s="107"/>
      <c r="AC18" s="107"/>
      <c r="AD18" s="107"/>
      <c r="AE18" s="107"/>
      <c r="AF18" s="107"/>
      <c r="AG18" s="107" t="s">
        <v>121</v>
      </c>
      <c r="AH18" s="107">
        <v>0</v>
      </c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</row>
    <row r="19" spans="1:60" outlineLevel="1">
      <c r="A19" s="110"/>
      <c r="B19" s="111"/>
      <c r="C19" s="140" t="s">
        <v>291</v>
      </c>
      <c r="D19" s="113"/>
      <c r="E19" s="114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07"/>
      <c r="Z19" s="107"/>
      <c r="AA19" s="107"/>
      <c r="AB19" s="107"/>
      <c r="AC19" s="107"/>
      <c r="AD19" s="107"/>
      <c r="AE19" s="107"/>
      <c r="AF19" s="107"/>
      <c r="AG19" s="107" t="s">
        <v>121</v>
      </c>
      <c r="AH19" s="107">
        <v>0</v>
      </c>
      <c r="AI19" s="107"/>
      <c r="AJ19" s="107"/>
      <c r="AK19" s="107"/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107"/>
      <c r="BE19" s="107"/>
      <c r="BF19" s="107"/>
      <c r="BG19" s="107"/>
      <c r="BH19" s="107"/>
    </row>
    <row r="20" spans="1:60" outlineLevel="1">
      <c r="A20" s="110"/>
      <c r="B20" s="111"/>
      <c r="C20" s="140" t="s">
        <v>292</v>
      </c>
      <c r="D20" s="113"/>
      <c r="E20" s="114">
        <v>0.441</v>
      </c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07"/>
      <c r="Z20" s="107"/>
      <c r="AA20" s="107"/>
      <c r="AB20" s="107"/>
      <c r="AC20" s="107"/>
      <c r="AD20" s="107"/>
      <c r="AE20" s="107"/>
      <c r="AF20" s="107"/>
      <c r="AG20" s="107" t="s">
        <v>121</v>
      </c>
      <c r="AH20" s="107">
        <v>0</v>
      </c>
      <c r="AI20" s="107"/>
      <c r="AJ20" s="107"/>
      <c r="AK20" s="107"/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107"/>
      <c r="BE20" s="107"/>
      <c r="BF20" s="107"/>
      <c r="BG20" s="107"/>
      <c r="BH20" s="107"/>
    </row>
    <row r="21" spans="1:60" outlineLevel="1">
      <c r="A21" s="110"/>
      <c r="B21" s="111"/>
      <c r="C21" s="141" t="s">
        <v>124</v>
      </c>
      <c r="D21" s="115"/>
      <c r="E21" s="116">
        <v>8.1270000000000007</v>
      </c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07"/>
      <c r="Z21" s="107"/>
      <c r="AA21" s="107"/>
      <c r="AB21" s="107"/>
      <c r="AC21" s="107"/>
      <c r="AD21" s="107"/>
      <c r="AE21" s="107"/>
      <c r="AF21" s="107"/>
      <c r="AG21" s="107" t="s">
        <v>121</v>
      </c>
      <c r="AH21" s="107">
        <v>1</v>
      </c>
      <c r="AI21" s="107"/>
      <c r="AJ21" s="107"/>
      <c r="AK21" s="107"/>
      <c r="AL21" s="107"/>
      <c r="AM21" s="107"/>
      <c r="AN21" s="107"/>
      <c r="AO21" s="107"/>
      <c r="AP21" s="107"/>
      <c r="AQ21" s="107"/>
      <c r="AR21" s="107"/>
      <c r="AS21" s="107"/>
      <c r="AT21" s="107"/>
      <c r="AU21" s="107"/>
      <c r="AV21" s="107"/>
      <c r="AW21" s="107"/>
      <c r="AX21" s="107"/>
      <c r="AY21" s="107"/>
      <c r="AZ21" s="107"/>
      <c r="BA21" s="107"/>
      <c r="BB21" s="107"/>
      <c r="BC21" s="107"/>
      <c r="BD21" s="107"/>
      <c r="BE21" s="107"/>
      <c r="BF21" s="107"/>
      <c r="BG21" s="107"/>
      <c r="BH21" s="107"/>
    </row>
    <row r="22" spans="1:60" ht="22.5" outlineLevel="1">
      <c r="A22" s="130">
        <v>3</v>
      </c>
      <c r="B22" s="131" t="s">
        <v>133</v>
      </c>
      <c r="C22" s="139" t="s">
        <v>134</v>
      </c>
      <c r="D22" s="132" t="s">
        <v>116</v>
      </c>
      <c r="E22" s="133">
        <v>15.102499999999999</v>
      </c>
      <c r="F22" s="134"/>
      <c r="G22" s="135">
        <f>ROUND(E22*F22,2)</f>
        <v>0</v>
      </c>
      <c r="H22" s="134"/>
      <c r="I22" s="135">
        <f>ROUND(E22*H22,2)</f>
        <v>0</v>
      </c>
      <c r="J22" s="134"/>
      <c r="K22" s="135">
        <f>ROUND(E22*J22,2)</f>
        <v>0</v>
      </c>
      <c r="L22" s="135">
        <v>21</v>
      </c>
      <c r="M22" s="135">
        <f>G22*(1+L22/100)</f>
        <v>0</v>
      </c>
      <c r="N22" s="135">
        <v>0</v>
      </c>
      <c r="O22" s="135">
        <f>ROUND(E22*N22,2)</f>
        <v>0</v>
      </c>
      <c r="P22" s="135">
        <v>0</v>
      </c>
      <c r="Q22" s="135">
        <f>ROUND(E22*P22,2)</f>
        <v>0</v>
      </c>
      <c r="R22" s="135"/>
      <c r="S22" s="135" t="s">
        <v>117</v>
      </c>
      <c r="T22" s="136" t="s">
        <v>117</v>
      </c>
      <c r="U22" s="112">
        <v>0.66800000000000004</v>
      </c>
      <c r="V22" s="112">
        <f>ROUND(E22*U22,2)</f>
        <v>10.09</v>
      </c>
      <c r="W22" s="112"/>
      <c r="X22" s="112" t="s">
        <v>118</v>
      </c>
      <c r="Y22" s="107"/>
      <c r="Z22" s="107"/>
      <c r="AA22" s="107"/>
      <c r="AB22" s="107"/>
      <c r="AC22" s="107"/>
      <c r="AD22" s="107"/>
      <c r="AE22" s="107"/>
      <c r="AF22" s="107"/>
      <c r="AG22" s="107" t="s">
        <v>135</v>
      </c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7"/>
      <c r="AT22" s="107"/>
      <c r="AU22" s="107"/>
      <c r="AV22" s="107"/>
      <c r="AW22" s="107"/>
      <c r="AX22" s="107"/>
      <c r="AY22" s="107"/>
      <c r="AZ22" s="107"/>
      <c r="BA22" s="107"/>
      <c r="BB22" s="107"/>
      <c r="BC22" s="107"/>
      <c r="BD22" s="107"/>
      <c r="BE22" s="107"/>
      <c r="BF22" s="107"/>
      <c r="BG22" s="107"/>
      <c r="BH22" s="107"/>
    </row>
    <row r="23" spans="1:60" outlineLevel="1">
      <c r="A23" s="110"/>
      <c r="B23" s="111"/>
      <c r="C23" s="140" t="s">
        <v>136</v>
      </c>
      <c r="D23" s="113"/>
      <c r="E23" s="114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07"/>
      <c r="Z23" s="107"/>
      <c r="AA23" s="107"/>
      <c r="AB23" s="107"/>
      <c r="AC23" s="107"/>
      <c r="AD23" s="107"/>
      <c r="AE23" s="107"/>
      <c r="AF23" s="107"/>
      <c r="AG23" s="107" t="s">
        <v>121</v>
      </c>
      <c r="AH23" s="107">
        <v>0</v>
      </c>
      <c r="AI23" s="107"/>
      <c r="AJ23" s="107"/>
      <c r="AK23" s="107"/>
      <c r="AL23" s="107"/>
      <c r="AM23" s="107"/>
      <c r="AN23" s="107"/>
      <c r="AO23" s="107"/>
      <c r="AP23" s="107"/>
      <c r="AQ23" s="107"/>
      <c r="AR23" s="107"/>
      <c r="AS23" s="107"/>
      <c r="AT23" s="107"/>
      <c r="AU23" s="107"/>
      <c r="AV23" s="107"/>
      <c r="AW23" s="107"/>
      <c r="AX23" s="107"/>
      <c r="AY23" s="107"/>
      <c r="AZ23" s="107"/>
      <c r="BA23" s="107"/>
      <c r="BB23" s="107"/>
      <c r="BC23" s="107"/>
      <c r="BD23" s="107"/>
      <c r="BE23" s="107"/>
      <c r="BF23" s="107"/>
      <c r="BG23" s="107"/>
      <c r="BH23" s="107"/>
    </row>
    <row r="24" spans="1:60" outlineLevel="1">
      <c r="A24" s="110"/>
      <c r="B24" s="111"/>
      <c r="C24" s="140" t="s">
        <v>293</v>
      </c>
      <c r="D24" s="113"/>
      <c r="E24" s="114">
        <v>8.1270000000000007</v>
      </c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07"/>
      <c r="Z24" s="107"/>
      <c r="AA24" s="107"/>
      <c r="AB24" s="107"/>
      <c r="AC24" s="107"/>
      <c r="AD24" s="107"/>
      <c r="AE24" s="107"/>
      <c r="AF24" s="107"/>
      <c r="AG24" s="107" t="s">
        <v>121</v>
      </c>
      <c r="AH24" s="107">
        <v>5</v>
      </c>
      <c r="AI24" s="107"/>
      <c r="AJ24" s="107"/>
      <c r="AK24" s="107"/>
      <c r="AL24" s="107"/>
      <c r="AM24" s="107"/>
      <c r="AN24" s="107"/>
      <c r="AO24" s="107"/>
      <c r="AP24" s="107"/>
      <c r="AQ24" s="107"/>
      <c r="AR24" s="107"/>
      <c r="AS24" s="107"/>
      <c r="AT24" s="107"/>
      <c r="AU24" s="107"/>
      <c r="AV24" s="107"/>
      <c r="AW24" s="107"/>
      <c r="AX24" s="107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</row>
    <row r="25" spans="1:60" outlineLevel="1">
      <c r="A25" s="110"/>
      <c r="B25" s="111"/>
      <c r="C25" s="141" t="s">
        <v>124</v>
      </c>
      <c r="D25" s="115"/>
      <c r="E25" s="116">
        <v>8.1270000000000007</v>
      </c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07"/>
      <c r="Z25" s="107"/>
      <c r="AA25" s="107"/>
      <c r="AB25" s="107"/>
      <c r="AC25" s="107"/>
      <c r="AD25" s="107"/>
      <c r="AE25" s="107"/>
      <c r="AF25" s="107"/>
      <c r="AG25" s="107" t="s">
        <v>121</v>
      </c>
      <c r="AH25" s="107">
        <v>1</v>
      </c>
      <c r="AI25" s="107"/>
      <c r="AJ25" s="107"/>
      <c r="AK25" s="107"/>
      <c r="AL25" s="107"/>
      <c r="AM25" s="107"/>
      <c r="AN25" s="107"/>
      <c r="AO25" s="107"/>
      <c r="AP25" s="107"/>
      <c r="AQ25" s="107"/>
      <c r="AR25" s="107"/>
      <c r="AS25" s="107"/>
      <c r="AT25" s="107"/>
      <c r="AU25" s="107"/>
      <c r="AV25" s="107"/>
      <c r="AW25" s="107"/>
      <c r="AX25" s="107"/>
      <c r="AY25" s="107"/>
      <c r="AZ25" s="107"/>
      <c r="BA25" s="107"/>
      <c r="BB25" s="107"/>
      <c r="BC25" s="107"/>
      <c r="BD25" s="107"/>
      <c r="BE25" s="107"/>
      <c r="BF25" s="107"/>
      <c r="BG25" s="107"/>
      <c r="BH25" s="107"/>
    </row>
    <row r="26" spans="1:60" outlineLevel="1">
      <c r="A26" s="110"/>
      <c r="B26" s="111"/>
      <c r="C26" s="140" t="s">
        <v>294</v>
      </c>
      <c r="D26" s="113"/>
      <c r="E26" s="114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07"/>
      <c r="Z26" s="107"/>
      <c r="AA26" s="107"/>
      <c r="AB26" s="107"/>
      <c r="AC26" s="107"/>
      <c r="AD26" s="107"/>
      <c r="AE26" s="107"/>
      <c r="AF26" s="107"/>
      <c r="AG26" s="107" t="s">
        <v>121</v>
      </c>
      <c r="AH26" s="107">
        <v>0</v>
      </c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</row>
    <row r="27" spans="1:60" outlineLevel="1">
      <c r="A27" s="110"/>
      <c r="B27" s="111"/>
      <c r="C27" s="140" t="s">
        <v>295</v>
      </c>
      <c r="D27" s="113"/>
      <c r="E27" s="114">
        <v>9.2680000000000007</v>
      </c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07"/>
      <c r="Z27" s="107"/>
      <c r="AA27" s="107"/>
      <c r="AB27" s="107"/>
      <c r="AC27" s="107"/>
      <c r="AD27" s="107"/>
      <c r="AE27" s="107"/>
      <c r="AF27" s="107"/>
      <c r="AG27" s="107" t="s">
        <v>121</v>
      </c>
      <c r="AH27" s="107">
        <v>5</v>
      </c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7"/>
      <c r="BE27" s="107"/>
      <c r="BF27" s="107"/>
      <c r="BG27" s="107"/>
      <c r="BH27" s="107"/>
    </row>
    <row r="28" spans="1:60" outlineLevel="1">
      <c r="A28" s="110"/>
      <c r="B28" s="111"/>
      <c r="C28" s="140" t="s">
        <v>296</v>
      </c>
      <c r="D28" s="113"/>
      <c r="E28" s="114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07"/>
      <c r="Z28" s="107"/>
      <c r="AA28" s="107"/>
      <c r="AB28" s="107"/>
      <c r="AC28" s="107"/>
      <c r="AD28" s="107"/>
      <c r="AE28" s="107"/>
      <c r="AF28" s="107"/>
      <c r="AG28" s="107" t="s">
        <v>121</v>
      </c>
      <c r="AH28" s="107">
        <v>0</v>
      </c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</row>
    <row r="29" spans="1:60" outlineLevel="1">
      <c r="A29" s="110"/>
      <c r="B29" s="111"/>
      <c r="C29" s="140" t="s">
        <v>297</v>
      </c>
      <c r="D29" s="113"/>
      <c r="E29" s="114">
        <v>-2.2925</v>
      </c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07"/>
      <c r="Z29" s="107"/>
      <c r="AA29" s="107"/>
      <c r="AB29" s="107"/>
      <c r="AC29" s="107"/>
      <c r="AD29" s="107"/>
      <c r="AE29" s="107"/>
      <c r="AF29" s="107"/>
      <c r="AG29" s="107" t="s">
        <v>121</v>
      </c>
      <c r="AH29" s="107">
        <v>5</v>
      </c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</row>
    <row r="30" spans="1:60" outlineLevel="1">
      <c r="A30" s="110"/>
      <c r="B30" s="111"/>
      <c r="C30" s="141" t="s">
        <v>124</v>
      </c>
      <c r="D30" s="115"/>
      <c r="E30" s="116">
        <v>6.9755000000000003</v>
      </c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07"/>
      <c r="Z30" s="107"/>
      <c r="AA30" s="107"/>
      <c r="AB30" s="107"/>
      <c r="AC30" s="107"/>
      <c r="AD30" s="107"/>
      <c r="AE30" s="107"/>
      <c r="AF30" s="107"/>
      <c r="AG30" s="107" t="s">
        <v>121</v>
      </c>
      <c r="AH30" s="107">
        <v>1</v>
      </c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7"/>
      <c r="BE30" s="107"/>
      <c r="BF30" s="107"/>
      <c r="BG30" s="107"/>
      <c r="BH30" s="107"/>
    </row>
    <row r="31" spans="1:60" outlineLevel="1">
      <c r="A31" s="130">
        <v>4</v>
      </c>
      <c r="B31" s="131" t="s">
        <v>138</v>
      </c>
      <c r="C31" s="139" t="s">
        <v>139</v>
      </c>
      <c r="D31" s="132" t="s">
        <v>116</v>
      </c>
      <c r="E31" s="133">
        <v>15.102499999999999</v>
      </c>
      <c r="F31" s="134"/>
      <c r="G31" s="135">
        <f>ROUND(E31*F31,2)</f>
        <v>0</v>
      </c>
      <c r="H31" s="134"/>
      <c r="I31" s="135">
        <f>ROUND(E31*H31,2)</f>
        <v>0</v>
      </c>
      <c r="J31" s="134"/>
      <c r="K31" s="135">
        <f>ROUND(E31*J31,2)</f>
        <v>0</v>
      </c>
      <c r="L31" s="135">
        <v>21</v>
      </c>
      <c r="M31" s="135">
        <f>G31*(1+L31/100)</f>
        <v>0</v>
      </c>
      <c r="N31" s="135">
        <v>0</v>
      </c>
      <c r="O31" s="135">
        <f>ROUND(E31*N31,2)</f>
        <v>0</v>
      </c>
      <c r="P31" s="135">
        <v>0</v>
      </c>
      <c r="Q31" s="135">
        <f>ROUND(E31*P31,2)</f>
        <v>0</v>
      </c>
      <c r="R31" s="135"/>
      <c r="S31" s="135" t="s">
        <v>117</v>
      </c>
      <c r="T31" s="136" t="s">
        <v>117</v>
      </c>
      <c r="U31" s="112">
        <v>0.59099999999999997</v>
      </c>
      <c r="V31" s="112">
        <f>ROUND(E31*U31,2)</f>
        <v>8.93</v>
      </c>
      <c r="W31" s="112"/>
      <c r="X31" s="112" t="s">
        <v>118</v>
      </c>
      <c r="Y31" s="107"/>
      <c r="Z31" s="107"/>
      <c r="AA31" s="107"/>
      <c r="AB31" s="107"/>
      <c r="AC31" s="107"/>
      <c r="AD31" s="107"/>
      <c r="AE31" s="107"/>
      <c r="AF31" s="107"/>
      <c r="AG31" s="107" t="s">
        <v>135</v>
      </c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07"/>
      <c r="AW31" s="107"/>
      <c r="AX31" s="107"/>
      <c r="AY31" s="107"/>
      <c r="AZ31" s="107"/>
      <c r="BA31" s="107"/>
      <c r="BB31" s="107"/>
      <c r="BC31" s="107"/>
      <c r="BD31" s="107"/>
      <c r="BE31" s="107"/>
      <c r="BF31" s="107"/>
      <c r="BG31" s="107"/>
      <c r="BH31" s="107"/>
    </row>
    <row r="32" spans="1:60" outlineLevel="1">
      <c r="A32" s="110"/>
      <c r="B32" s="111"/>
      <c r="C32" s="140" t="s">
        <v>136</v>
      </c>
      <c r="D32" s="113"/>
      <c r="E32" s="114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07"/>
      <c r="Z32" s="107"/>
      <c r="AA32" s="107"/>
      <c r="AB32" s="107"/>
      <c r="AC32" s="107"/>
      <c r="AD32" s="107"/>
      <c r="AE32" s="107"/>
      <c r="AF32" s="107"/>
      <c r="AG32" s="107" t="s">
        <v>121</v>
      </c>
      <c r="AH32" s="107">
        <v>0</v>
      </c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</row>
    <row r="33" spans="1:60" outlineLevel="1">
      <c r="A33" s="110"/>
      <c r="B33" s="111"/>
      <c r="C33" s="140" t="s">
        <v>293</v>
      </c>
      <c r="D33" s="113"/>
      <c r="E33" s="114">
        <v>8.1270000000000007</v>
      </c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07"/>
      <c r="Z33" s="107"/>
      <c r="AA33" s="107"/>
      <c r="AB33" s="107"/>
      <c r="AC33" s="107"/>
      <c r="AD33" s="107"/>
      <c r="AE33" s="107"/>
      <c r="AF33" s="107"/>
      <c r="AG33" s="107" t="s">
        <v>121</v>
      </c>
      <c r="AH33" s="107">
        <v>5</v>
      </c>
      <c r="AI33" s="107"/>
      <c r="AJ33" s="107"/>
      <c r="AK33" s="107"/>
      <c r="AL33" s="107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07"/>
      <c r="BA33" s="107"/>
      <c r="BB33" s="107"/>
      <c r="BC33" s="107"/>
      <c r="BD33" s="107"/>
      <c r="BE33" s="107"/>
      <c r="BF33" s="107"/>
      <c r="BG33" s="107"/>
      <c r="BH33" s="107"/>
    </row>
    <row r="34" spans="1:60" outlineLevel="1">
      <c r="A34" s="110"/>
      <c r="B34" s="111"/>
      <c r="C34" s="141" t="s">
        <v>124</v>
      </c>
      <c r="D34" s="115"/>
      <c r="E34" s="116">
        <v>8.1270000000000007</v>
      </c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07"/>
      <c r="Z34" s="107"/>
      <c r="AA34" s="107"/>
      <c r="AB34" s="107"/>
      <c r="AC34" s="107"/>
      <c r="AD34" s="107"/>
      <c r="AE34" s="107"/>
      <c r="AF34" s="107"/>
      <c r="AG34" s="107" t="s">
        <v>121</v>
      </c>
      <c r="AH34" s="107">
        <v>1</v>
      </c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</row>
    <row r="35" spans="1:60" outlineLevel="1">
      <c r="A35" s="110"/>
      <c r="B35" s="111"/>
      <c r="C35" s="140" t="s">
        <v>294</v>
      </c>
      <c r="D35" s="113"/>
      <c r="E35" s="114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07"/>
      <c r="Z35" s="107"/>
      <c r="AA35" s="107"/>
      <c r="AB35" s="107"/>
      <c r="AC35" s="107"/>
      <c r="AD35" s="107"/>
      <c r="AE35" s="107"/>
      <c r="AF35" s="107"/>
      <c r="AG35" s="107" t="s">
        <v>121</v>
      </c>
      <c r="AH35" s="107">
        <v>0</v>
      </c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</row>
    <row r="36" spans="1:60" outlineLevel="1">
      <c r="A36" s="110"/>
      <c r="B36" s="111"/>
      <c r="C36" s="140" t="s">
        <v>295</v>
      </c>
      <c r="D36" s="113"/>
      <c r="E36" s="114">
        <v>9.2680000000000007</v>
      </c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07"/>
      <c r="Z36" s="107"/>
      <c r="AA36" s="107"/>
      <c r="AB36" s="107"/>
      <c r="AC36" s="107"/>
      <c r="AD36" s="107"/>
      <c r="AE36" s="107"/>
      <c r="AF36" s="107"/>
      <c r="AG36" s="107" t="s">
        <v>121</v>
      </c>
      <c r="AH36" s="107">
        <v>5</v>
      </c>
      <c r="AI36" s="107"/>
      <c r="AJ36" s="107"/>
      <c r="AK36" s="107"/>
      <c r="AL36" s="107"/>
      <c r="AM36" s="107"/>
      <c r="AN36" s="107"/>
      <c r="AO36" s="107"/>
      <c r="AP36" s="107"/>
      <c r="AQ36" s="107"/>
      <c r="AR36" s="107"/>
      <c r="AS36" s="107"/>
      <c r="AT36" s="107"/>
      <c r="AU36" s="107"/>
      <c r="AV36" s="107"/>
      <c r="AW36" s="107"/>
      <c r="AX36" s="107"/>
      <c r="AY36" s="107"/>
      <c r="AZ36" s="107"/>
      <c r="BA36" s="107"/>
      <c r="BB36" s="107"/>
      <c r="BC36" s="107"/>
      <c r="BD36" s="107"/>
      <c r="BE36" s="107"/>
      <c r="BF36" s="107"/>
      <c r="BG36" s="107"/>
      <c r="BH36" s="107"/>
    </row>
    <row r="37" spans="1:60" outlineLevel="1">
      <c r="A37" s="110"/>
      <c r="B37" s="111"/>
      <c r="C37" s="140" t="s">
        <v>296</v>
      </c>
      <c r="D37" s="113"/>
      <c r="E37" s="114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07"/>
      <c r="Z37" s="107"/>
      <c r="AA37" s="107"/>
      <c r="AB37" s="107"/>
      <c r="AC37" s="107"/>
      <c r="AD37" s="107"/>
      <c r="AE37" s="107"/>
      <c r="AF37" s="107"/>
      <c r="AG37" s="107" t="s">
        <v>121</v>
      </c>
      <c r="AH37" s="107">
        <v>0</v>
      </c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</row>
    <row r="38" spans="1:60" outlineLevel="1">
      <c r="A38" s="110"/>
      <c r="B38" s="111"/>
      <c r="C38" s="140" t="s">
        <v>297</v>
      </c>
      <c r="D38" s="113"/>
      <c r="E38" s="114">
        <v>-2.2925</v>
      </c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07"/>
      <c r="Z38" s="107"/>
      <c r="AA38" s="107"/>
      <c r="AB38" s="107"/>
      <c r="AC38" s="107"/>
      <c r="AD38" s="107"/>
      <c r="AE38" s="107"/>
      <c r="AF38" s="107"/>
      <c r="AG38" s="107" t="s">
        <v>121</v>
      </c>
      <c r="AH38" s="107">
        <v>5</v>
      </c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</row>
    <row r="39" spans="1:60" outlineLevel="1">
      <c r="A39" s="110"/>
      <c r="B39" s="111"/>
      <c r="C39" s="141" t="s">
        <v>124</v>
      </c>
      <c r="D39" s="115"/>
      <c r="E39" s="116">
        <v>6.9755000000000003</v>
      </c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07"/>
      <c r="Z39" s="107"/>
      <c r="AA39" s="107"/>
      <c r="AB39" s="107"/>
      <c r="AC39" s="107"/>
      <c r="AD39" s="107"/>
      <c r="AE39" s="107"/>
      <c r="AF39" s="107"/>
      <c r="AG39" s="107" t="s">
        <v>121</v>
      </c>
      <c r="AH39" s="107">
        <v>1</v>
      </c>
      <c r="AI39" s="107"/>
      <c r="AJ39" s="107"/>
      <c r="AK39" s="107"/>
      <c r="AL39" s="107"/>
      <c r="AM39" s="107"/>
      <c r="AN39" s="107"/>
      <c r="AO39" s="107"/>
      <c r="AP39" s="107"/>
      <c r="AQ39" s="107"/>
      <c r="AR39" s="107"/>
      <c r="AS39" s="107"/>
      <c r="AT39" s="107"/>
      <c r="AU39" s="107"/>
      <c r="AV39" s="107"/>
      <c r="AW39" s="107"/>
      <c r="AX39" s="107"/>
      <c r="AY39" s="107"/>
      <c r="AZ39" s="107"/>
      <c r="BA39" s="107"/>
      <c r="BB39" s="107"/>
      <c r="BC39" s="107"/>
      <c r="BD39" s="107"/>
      <c r="BE39" s="107"/>
      <c r="BF39" s="107"/>
      <c r="BG39" s="107"/>
      <c r="BH39" s="107"/>
    </row>
    <row r="40" spans="1:60" outlineLevel="1">
      <c r="A40" s="130">
        <v>5</v>
      </c>
      <c r="B40" s="131" t="s">
        <v>140</v>
      </c>
      <c r="C40" s="139" t="s">
        <v>141</v>
      </c>
      <c r="D40" s="132" t="s">
        <v>116</v>
      </c>
      <c r="E40" s="133">
        <v>8.1270000000000007</v>
      </c>
      <c r="F40" s="134"/>
      <c r="G40" s="135">
        <f>ROUND(E40*F40,2)</f>
        <v>0</v>
      </c>
      <c r="H40" s="134"/>
      <c r="I40" s="135">
        <f>ROUND(E40*H40,2)</f>
        <v>0</v>
      </c>
      <c r="J40" s="134"/>
      <c r="K40" s="135">
        <f>ROUND(E40*J40,2)</f>
        <v>0</v>
      </c>
      <c r="L40" s="135">
        <v>21</v>
      </c>
      <c r="M40" s="135">
        <f>G40*(1+L40/100)</f>
        <v>0</v>
      </c>
      <c r="N40" s="135">
        <v>0</v>
      </c>
      <c r="O40" s="135">
        <f>ROUND(E40*N40,2)</f>
        <v>0</v>
      </c>
      <c r="P40" s="135">
        <v>0</v>
      </c>
      <c r="Q40" s="135">
        <f>ROUND(E40*P40,2)</f>
        <v>0</v>
      </c>
      <c r="R40" s="135"/>
      <c r="S40" s="135" t="s">
        <v>117</v>
      </c>
      <c r="T40" s="136" t="s">
        <v>117</v>
      </c>
      <c r="U40" s="112">
        <v>0.65200000000000002</v>
      </c>
      <c r="V40" s="112">
        <f>ROUND(E40*U40,2)</f>
        <v>5.3</v>
      </c>
      <c r="W40" s="112"/>
      <c r="X40" s="112" t="s">
        <v>118</v>
      </c>
      <c r="Y40" s="107"/>
      <c r="Z40" s="107"/>
      <c r="AA40" s="107"/>
      <c r="AB40" s="107"/>
      <c r="AC40" s="107"/>
      <c r="AD40" s="107"/>
      <c r="AE40" s="107"/>
      <c r="AF40" s="107"/>
      <c r="AG40" s="107" t="s">
        <v>135</v>
      </c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07"/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07"/>
      <c r="BH40" s="107"/>
    </row>
    <row r="41" spans="1:60" outlineLevel="1">
      <c r="A41" s="110"/>
      <c r="B41" s="111"/>
      <c r="C41" s="140" t="s">
        <v>136</v>
      </c>
      <c r="D41" s="113"/>
      <c r="E41" s="114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07"/>
      <c r="Z41" s="107"/>
      <c r="AA41" s="107"/>
      <c r="AB41" s="107"/>
      <c r="AC41" s="107"/>
      <c r="AD41" s="107"/>
      <c r="AE41" s="107"/>
      <c r="AF41" s="107"/>
      <c r="AG41" s="107" t="s">
        <v>121</v>
      </c>
      <c r="AH41" s="107">
        <v>0</v>
      </c>
      <c r="AI41" s="107"/>
      <c r="AJ41" s="107"/>
      <c r="AK41" s="107"/>
      <c r="AL41" s="107"/>
      <c r="AM41" s="107"/>
      <c r="AN41" s="107"/>
      <c r="AO41" s="107"/>
      <c r="AP41" s="107"/>
      <c r="AQ41" s="107"/>
      <c r="AR41" s="107"/>
      <c r="AS41" s="107"/>
      <c r="AT41" s="107"/>
      <c r="AU41" s="107"/>
      <c r="AV41" s="107"/>
      <c r="AW41" s="107"/>
      <c r="AX41" s="107"/>
      <c r="AY41" s="107"/>
      <c r="AZ41" s="107"/>
      <c r="BA41" s="107"/>
      <c r="BB41" s="107"/>
      <c r="BC41" s="107"/>
      <c r="BD41" s="107"/>
      <c r="BE41" s="107"/>
      <c r="BF41" s="107"/>
      <c r="BG41" s="107"/>
      <c r="BH41" s="107"/>
    </row>
    <row r="42" spans="1:60" outlineLevel="1">
      <c r="A42" s="110"/>
      <c r="B42" s="111"/>
      <c r="C42" s="140" t="s">
        <v>293</v>
      </c>
      <c r="D42" s="113"/>
      <c r="E42" s="114">
        <v>8.1270000000000007</v>
      </c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07"/>
      <c r="Z42" s="107"/>
      <c r="AA42" s="107"/>
      <c r="AB42" s="107"/>
      <c r="AC42" s="107"/>
      <c r="AD42" s="107"/>
      <c r="AE42" s="107"/>
      <c r="AF42" s="107"/>
      <c r="AG42" s="107" t="s">
        <v>121</v>
      </c>
      <c r="AH42" s="107">
        <v>5</v>
      </c>
      <c r="AI42" s="107"/>
      <c r="AJ42" s="107"/>
      <c r="AK42" s="107"/>
      <c r="AL42" s="107"/>
      <c r="AM42" s="107"/>
      <c r="AN42" s="107"/>
      <c r="AO42" s="107"/>
      <c r="AP42" s="107"/>
      <c r="AQ42" s="107"/>
      <c r="AR42" s="107"/>
      <c r="AS42" s="107"/>
      <c r="AT42" s="107"/>
      <c r="AU42" s="107"/>
      <c r="AV42" s="107"/>
      <c r="AW42" s="107"/>
      <c r="AX42" s="107"/>
      <c r="AY42" s="107"/>
      <c r="AZ42" s="107"/>
      <c r="BA42" s="107"/>
      <c r="BB42" s="107"/>
      <c r="BC42" s="107"/>
      <c r="BD42" s="107"/>
      <c r="BE42" s="107"/>
      <c r="BF42" s="107"/>
      <c r="BG42" s="107"/>
      <c r="BH42" s="107"/>
    </row>
    <row r="43" spans="1:60" outlineLevel="1">
      <c r="A43" s="110"/>
      <c r="B43" s="111"/>
      <c r="C43" s="141" t="s">
        <v>124</v>
      </c>
      <c r="D43" s="115"/>
      <c r="E43" s="116">
        <v>8.1270000000000007</v>
      </c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07"/>
      <c r="Z43" s="107"/>
      <c r="AA43" s="107"/>
      <c r="AB43" s="107"/>
      <c r="AC43" s="107"/>
      <c r="AD43" s="107"/>
      <c r="AE43" s="107"/>
      <c r="AF43" s="107"/>
      <c r="AG43" s="107" t="s">
        <v>121</v>
      </c>
      <c r="AH43" s="107">
        <v>1</v>
      </c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07"/>
      <c r="BH43" s="107"/>
    </row>
    <row r="44" spans="1:60" outlineLevel="1">
      <c r="A44" s="130">
        <v>6</v>
      </c>
      <c r="B44" s="131" t="s">
        <v>157</v>
      </c>
      <c r="C44" s="139" t="s">
        <v>158</v>
      </c>
      <c r="D44" s="132" t="s">
        <v>116</v>
      </c>
      <c r="E44" s="133">
        <v>9.2680000000000007</v>
      </c>
      <c r="F44" s="134"/>
      <c r="G44" s="135">
        <f>ROUND(E44*F44,2)</f>
        <v>0</v>
      </c>
      <c r="H44" s="134"/>
      <c r="I44" s="135">
        <f>ROUND(E44*H44,2)</f>
        <v>0</v>
      </c>
      <c r="J44" s="134"/>
      <c r="K44" s="135">
        <f>ROUND(E44*J44,2)</f>
        <v>0</v>
      </c>
      <c r="L44" s="135">
        <v>21</v>
      </c>
      <c r="M44" s="135">
        <f>G44*(1+L44/100)</f>
        <v>0</v>
      </c>
      <c r="N44" s="135">
        <v>0</v>
      </c>
      <c r="O44" s="135">
        <f>ROUND(E44*N44,2)</f>
        <v>0</v>
      </c>
      <c r="P44" s="135">
        <v>0</v>
      </c>
      <c r="Q44" s="135">
        <f>ROUND(E44*P44,2)</f>
        <v>0</v>
      </c>
      <c r="R44" s="135"/>
      <c r="S44" s="135" t="s">
        <v>117</v>
      </c>
      <c r="T44" s="136" t="s">
        <v>117</v>
      </c>
      <c r="U44" s="112">
        <v>0.20200000000000001</v>
      </c>
      <c r="V44" s="112">
        <f>ROUND(E44*U44,2)</f>
        <v>1.87</v>
      </c>
      <c r="W44" s="112"/>
      <c r="X44" s="112" t="s">
        <v>118</v>
      </c>
      <c r="Y44" s="107"/>
      <c r="Z44" s="107"/>
      <c r="AA44" s="107"/>
      <c r="AB44" s="107"/>
      <c r="AC44" s="107"/>
      <c r="AD44" s="107"/>
      <c r="AE44" s="107"/>
      <c r="AF44" s="107"/>
      <c r="AG44" s="107" t="s">
        <v>135</v>
      </c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107"/>
      <c r="BB44" s="107"/>
      <c r="BC44" s="107"/>
      <c r="BD44" s="107"/>
      <c r="BE44" s="107"/>
      <c r="BF44" s="107"/>
      <c r="BG44" s="107"/>
      <c r="BH44" s="107"/>
    </row>
    <row r="45" spans="1:60" outlineLevel="1">
      <c r="A45" s="110"/>
      <c r="B45" s="111"/>
      <c r="C45" s="280" t="s">
        <v>159</v>
      </c>
      <c r="D45" s="281"/>
      <c r="E45" s="281"/>
      <c r="F45" s="281"/>
      <c r="G45" s="281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07"/>
      <c r="Z45" s="107"/>
      <c r="AA45" s="107"/>
      <c r="AB45" s="107"/>
      <c r="AC45" s="107"/>
      <c r="AD45" s="107"/>
      <c r="AE45" s="107"/>
      <c r="AF45" s="107"/>
      <c r="AG45" s="107" t="s">
        <v>147</v>
      </c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</row>
    <row r="46" spans="1:60" outlineLevel="1">
      <c r="A46" s="110"/>
      <c r="B46" s="111"/>
      <c r="C46" s="140" t="s">
        <v>286</v>
      </c>
      <c r="D46" s="113"/>
      <c r="E46" s="114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07"/>
      <c r="Z46" s="107"/>
      <c r="AA46" s="107"/>
      <c r="AB46" s="107"/>
      <c r="AC46" s="107"/>
      <c r="AD46" s="107"/>
      <c r="AE46" s="107"/>
      <c r="AF46" s="107"/>
      <c r="AG46" s="107" t="s">
        <v>121</v>
      </c>
      <c r="AH46" s="107">
        <v>0</v>
      </c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</row>
    <row r="47" spans="1:60" outlineLevel="1">
      <c r="A47" s="110"/>
      <c r="B47" s="111"/>
      <c r="C47" s="140" t="s">
        <v>287</v>
      </c>
      <c r="D47" s="113"/>
      <c r="E47" s="114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07"/>
      <c r="Z47" s="107"/>
      <c r="AA47" s="107"/>
      <c r="AB47" s="107"/>
      <c r="AC47" s="107"/>
      <c r="AD47" s="107"/>
      <c r="AE47" s="107"/>
      <c r="AF47" s="107"/>
      <c r="AG47" s="107" t="s">
        <v>121</v>
      </c>
      <c r="AH47" s="107">
        <v>0</v>
      </c>
      <c r="AI47" s="107"/>
      <c r="AJ47" s="107"/>
      <c r="AK47" s="107"/>
      <c r="AL47" s="107"/>
      <c r="AM47" s="107"/>
      <c r="AN47" s="107"/>
      <c r="AO47" s="107"/>
      <c r="AP47" s="107"/>
      <c r="AQ47" s="107"/>
      <c r="AR47" s="107"/>
      <c r="AS47" s="107"/>
      <c r="AT47" s="107"/>
      <c r="AU47" s="107"/>
      <c r="AV47" s="107"/>
      <c r="AW47" s="107"/>
      <c r="AX47" s="107"/>
      <c r="AY47" s="107"/>
      <c r="AZ47" s="107"/>
      <c r="BA47" s="107"/>
      <c r="BB47" s="107"/>
      <c r="BC47" s="107"/>
      <c r="BD47" s="107"/>
      <c r="BE47" s="107"/>
      <c r="BF47" s="107"/>
      <c r="BG47" s="107"/>
      <c r="BH47" s="107"/>
    </row>
    <row r="48" spans="1:60" outlineLevel="1">
      <c r="A48" s="110"/>
      <c r="B48" s="111"/>
      <c r="C48" s="140" t="s">
        <v>298</v>
      </c>
      <c r="D48" s="113"/>
      <c r="E48" s="114">
        <v>6.51</v>
      </c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07"/>
      <c r="Z48" s="107"/>
      <c r="AA48" s="107"/>
      <c r="AB48" s="107"/>
      <c r="AC48" s="107"/>
      <c r="AD48" s="107"/>
      <c r="AE48" s="107"/>
      <c r="AF48" s="107"/>
      <c r="AG48" s="107" t="s">
        <v>121</v>
      </c>
      <c r="AH48" s="107">
        <v>0</v>
      </c>
      <c r="AI48" s="107"/>
      <c r="AJ48" s="107"/>
      <c r="AK48" s="107"/>
      <c r="AL48" s="107"/>
      <c r="AM48" s="107"/>
      <c r="AN48" s="107"/>
      <c r="AO48" s="107"/>
      <c r="AP48" s="107"/>
      <c r="AQ48" s="107"/>
      <c r="AR48" s="107"/>
      <c r="AS48" s="107"/>
      <c r="AT48" s="107"/>
      <c r="AU48" s="107"/>
      <c r="AV48" s="107"/>
      <c r="AW48" s="107"/>
      <c r="AX48" s="107"/>
      <c r="AY48" s="107"/>
      <c r="AZ48" s="107"/>
      <c r="BA48" s="107"/>
      <c r="BB48" s="107"/>
      <c r="BC48" s="107"/>
      <c r="BD48" s="107"/>
      <c r="BE48" s="107"/>
      <c r="BF48" s="107"/>
      <c r="BG48" s="107"/>
      <c r="BH48" s="107"/>
    </row>
    <row r="49" spans="1:60" outlineLevel="1">
      <c r="A49" s="110"/>
      <c r="B49" s="111"/>
      <c r="C49" s="140" t="s">
        <v>290</v>
      </c>
      <c r="D49" s="113"/>
      <c r="E49" s="114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07"/>
      <c r="Z49" s="107"/>
      <c r="AA49" s="107"/>
      <c r="AB49" s="107"/>
      <c r="AC49" s="107"/>
      <c r="AD49" s="107"/>
      <c r="AE49" s="107"/>
      <c r="AF49" s="107"/>
      <c r="AG49" s="107" t="s">
        <v>121</v>
      </c>
      <c r="AH49" s="107">
        <v>0</v>
      </c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</row>
    <row r="50" spans="1:60" outlineLevel="1">
      <c r="A50" s="110"/>
      <c r="B50" s="111"/>
      <c r="C50" s="140" t="s">
        <v>291</v>
      </c>
      <c r="D50" s="113"/>
      <c r="E50" s="114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07"/>
      <c r="Z50" s="107"/>
      <c r="AA50" s="107"/>
      <c r="AB50" s="107"/>
      <c r="AC50" s="107"/>
      <c r="AD50" s="107"/>
      <c r="AE50" s="107"/>
      <c r="AF50" s="107"/>
      <c r="AG50" s="107" t="s">
        <v>121</v>
      </c>
      <c r="AH50" s="107">
        <v>0</v>
      </c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7"/>
      <c r="BE50" s="107"/>
      <c r="BF50" s="107"/>
      <c r="BG50" s="107"/>
      <c r="BH50" s="107"/>
    </row>
    <row r="51" spans="1:60" outlineLevel="1">
      <c r="A51" s="110"/>
      <c r="B51" s="111"/>
      <c r="C51" s="140" t="s">
        <v>299</v>
      </c>
      <c r="D51" s="113"/>
      <c r="E51" s="114">
        <v>0.46550000000000002</v>
      </c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07"/>
      <c r="Z51" s="107"/>
      <c r="AA51" s="107"/>
      <c r="AB51" s="107"/>
      <c r="AC51" s="107"/>
      <c r="AD51" s="107"/>
      <c r="AE51" s="107"/>
      <c r="AF51" s="107"/>
      <c r="AG51" s="107" t="s">
        <v>121</v>
      </c>
      <c r="AH51" s="107">
        <v>0</v>
      </c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107"/>
      <c r="AU51" s="107"/>
      <c r="AV51" s="107"/>
      <c r="AW51" s="107"/>
      <c r="AX51" s="107"/>
      <c r="AY51" s="107"/>
      <c r="AZ51" s="107"/>
      <c r="BA51" s="107"/>
      <c r="BB51" s="107"/>
      <c r="BC51" s="107"/>
      <c r="BD51" s="107"/>
      <c r="BE51" s="107"/>
      <c r="BF51" s="107"/>
      <c r="BG51" s="107"/>
      <c r="BH51" s="107"/>
    </row>
    <row r="52" spans="1:60" outlineLevel="1">
      <c r="A52" s="110"/>
      <c r="B52" s="111"/>
      <c r="C52" s="141" t="s">
        <v>124</v>
      </c>
      <c r="D52" s="115"/>
      <c r="E52" s="116">
        <v>6.9755000000000003</v>
      </c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07"/>
      <c r="Z52" s="107"/>
      <c r="AA52" s="107"/>
      <c r="AB52" s="107"/>
      <c r="AC52" s="107"/>
      <c r="AD52" s="107"/>
      <c r="AE52" s="107"/>
      <c r="AF52" s="107"/>
      <c r="AG52" s="107" t="s">
        <v>121</v>
      </c>
      <c r="AH52" s="107">
        <v>1</v>
      </c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</row>
    <row r="53" spans="1:60" outlineLevel="1">
      <c r="A53" s="110"/>
      <c r="B53" s="111"/>
      <c r="C53" s="140" t="s">
        <v>300</v>
      </c>
      <c r="D53" s="113"/>
      <c r="E53" s="114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07"/>
      <c r="Z53" s="107"/>
      <c r="AA53" s="107"/>
      <c r="AB53" s="107"/>
      <c r="AC53" s="107"/>
      <c r="AD53" s="107"/>
      <c r="AE53" s="107"/>
      <c r="AF53" s="107"/>
      <c r="AG53" s="107" t="s">
        <v>121</v>
      </c>
      <c r="AH53" s="107">
        <v>0</v>
      </c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</row>
    <row r="54" spans="1:60" outlineLevel="1">
      <c r="A54" s="110"/>
      <c r="B54" s="111"/>
      <c r="C54" s="140" t="s">
        <v>301</v>
      </c>
      <c r="D54" s="113"/>
      <c r="E54" s="114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07"/>
      <c r="Z54" s="107"/>
      <c r="AA54" s="107"/>
      <c r="AB54" s="107"/>
      <c r="AC54" s="107"/>
      <c r="AD54" s="107"/>
      <c r="AE54" s="107"/>
      <c r="AF54" s="107"/>
      <c r="AG54" s="107" t="s">
        <v>121</v>
      </c>
      <c r="AH54" s="107">
        <v>0</v>
      </c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</row>
    <row r="55" spans="1:60" outlineLevel="1">
      <c r="A55" s="110"/>
      <c r="B55" s="111"/>
      <c r="C55" s="140" t="s">
        <v>302</v>
      </c>
      <c r="D55" s="113"/>
      <c r="E55" s="114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07"/>
      <c r="Z55" s="107"/>
      <c r="AA55" s="107"/>
      <c r="AB55" s="107"/>
      <c r="AC55" s="107"/>
      <c r="AD55" s="107"/>
      <c r="AE55" s="107"/>
      <c r="AF55" s="107"/>
      <c r="AG55" s="107" t="s">
        <v>121</v>
      </c>
      <c r="AH55" s="107">
        <v>0</v>
      </c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</row>
    <row r="56" spans="1:60" outlineLevel="1">
      <c r="A56" s="110"/>
      <c r="B56" s="111"/>
      <c r="C56" s="140" t="s">
        <v>303</v>
      </c>
      <c r="D56" s="113"/>
      <c r="E56" s="114">
        <v>2.2925</v>
      </c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07"/>
      <c r="Z56" s="107"/>
      <c r="AA56" s="107"/>
      <c r="AB56" s="107"/>
      <c r="AC56" s="107"/>
      <c r="AD56" s="107"/>
      <c r="AE56" s="107"/>
      <c r="AF56" s="107"/>
      <c r="AG56" s="107" t="s">
        <v>121</v>
      </c>
      <c r="AH56" s="107">
        <v>0</v>
      </c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</row>
    <row r="57" spans="1:60" outlineLevel="1">
      <c r="A57" s="110"/>
      <c r="B57" s="111"/>
      <c r="C57" s="141" t="s">
        <v>124</v>
      </c>
      <c r="D57" s="115"/>
      <c r="E57" s="116">
        <v>2.2925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07"/>
      <c r="Z57" s="107"/>
      <c r="AA57" s="107"/>
      <c r="AB57" s="107"/>
      <c r="AC57" s="107"/>
      <c r="AD57" s="107"/>
      <c r="AE57" s="107"/>
      <c r="AF57" s="107"/>
      <c r="AG57" s="107" t="s">
        <v>121</v>
      </c>
      <c r="AH57" s="107">
        <v>1</v>
      </c>
      <c r="AI57" s="107"/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</row>
    <row r="58" spans="1:60" ht="22.5" outlineLevel="1">
      <c r="A58" s="130">
        <v>7</v>
      </c>
      <c r="B58" s="131" t="s">
        <v>148</v>
      </c>
      <c r="C58" s="139" t="s">
        <v>149</v>
      </c>
      <c r="D58" s="132" t="s">
        <v>116</v>
      </c>
      <c r="E58" s="133">
        <v>2.2925</v>
      </c>
      <c r="F58" s="134"/>
      <c r="G58" s="135">
        <f>ROUND(E58*F58,2)</f>
        <v>0</v>
      </c>
      <c r="H58" s="134"/>
      <c r="I58" s="135">
        <f>ROUND(E58*H58,2)</f>
        <v>0</v>
      </c>
      <c r="J58" s="134"/>
      <c r="K58" s="135">
        <f>ROUND(E58*J58,2)</f>
        <v>0</v>
      </c>
      <c r="L58" s="135">
        <v>21</v>
      </c>
      <c r="M58" s="135">
        <f>G58*(1+L58/100)</f>
        <v>0</v>
      </c>
      <c r="N58" s="135">
        <v>0</v>
      </c>
      <c r="O58" s="135">
        <f>ROUND(E58*N58,2)</f>
        <v>0</v>
      </c>
      <c r="P58" s="135">
        <v>0</v>
      </c>
      <c r="Q58" s="135">
        <f>ROUND(E58*P58,2)</f>
        <v>0</v>
      </c>
      <c r="R58" s="135"/>
      <c r="S58" s="135" t="s">
        <v>117</v>
      </c>
      <c r="T58" s="136" t="s">
        <v>117</v>
      </c>
      <c r="U58" s="112">
        <v>1.0999999999999999E-2</v>
      </c>
      <c r="V58" s="112">
        <f>ROUND(E58*U58,2)</f>
        <v>0.03</v>
      </c>
      <c r="W58" s="112"/>
      <c r="X58" s="112" t="s">
        <v>118</v>
      </c>
      <c r="Y58" s="107"/>
      <c r="Z58" s="107"/>
      <c r="AA58" s="107"/>
      <c r="AB58" s="107"/>
      <c r="AC58" s="107"/>
      <c r="AD58" s="107"/>
      <c r="AE58" s="107"/>
      <c r="AF58" s="107"/>
      <c r="AG58" s="107" t="s">
        <v>135</v>
      </c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</row>
    <row r="59" spans="1:60" outlineLevel="1">
      <c r="A59" s="110"/>
      <c r="B59" s="111"/>
      <c r="C59" s="140" t="s">
        <v>304</v>
      </c>
      <c r="D59" s="113"/>
      <c r="E59" s="114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07"/>
      <c r="Z59" s="107"/>
      <c r="AA59" s="107"/>
      <c r="AB59" s="107"/>
      <c r="AC59" s="107"/>
      <c r="AD59" s="107"/>
      <c r="AE59" s="107"/>
      <c r="AF59" s="107"/>
      <c r="AG59" s="107" t="s">
        <v>121</v>
      </c>
      <c r="AH59" s="107">
        <v>0</v>
      </c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</row>
    <row r="60" spans="1:60" outlineLevel="1">
      <c r="A60" s="110"/>
      <c r="B60" s="111"/>
      <c r="C60" s="140" t="s">
        <v>300</v>
      </c>
      <c r="D60" s="113"/>
      <c r="E60" s="114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07"/>
      <c r="Z60" s="107"/>
      <c r="AA60" s="107"/>
      <c r="AB60" s="107"/>
      <c r="AC60" s="107"/>
      <c r="AD60" s="107"/>
      <c r="AE60" s="107"/>
      <c r="AF60" s="107"/>
      <c r="AG60" s="107" t="s">
        <v>121</v>
      </c>
      <c r="AH60" s="107">
        <v>0</v>
      </c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</row>
    <row r="61" spans="1:60" outlineLevel="1">
      <c r="A61" s="110"/>
      <c r="B61" s="111"/>
      <c r="C61" s="140" t="s">
        <v>301</v>
      </c>
      <c r="D61" s="113"/>
      <c r="E61" s="114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07"/>
      <c r="Z61" s="107"/>
      <c r="AA61" s="107"/>
      <c r="AB61" s="107"/>
      <c r="AC61" s="107"/>
      <c r="AD61" s="107"/>
      <c r="AE61" s="107"/>
      <c r="AF61" s="107"/>
      <c r="AG61" s="107" t="s">
        <v>121</v>
      </c>
      <c r="AH61" s="107">
        <v>0</v>
      </c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</row>
    <row r="62" spans="1:60" outlineLevel="1">
      <c r="A62" s="110"/>
      <c r="B62" s="111"/>
      <c r="C62" s="140" t="s">
        <v>302</v>
      </c>
      <c r="D62" s="113"/>
      <c r="E62" s="114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07"/>
      <c r="Z62" s="107"/>
      <c r="AA62" s="107"/>
      <c r="AB62" s="107"/>
      <c r="AC62" s="107"/>
      <c r="AD62" s="107"/>
      <c r="AE62" s="107"/>
      <c r="AF62" s="107"/>
      <c r="AG62" s="107" t="s">
        <v>121</v>
      </c>
      <c r="AH62" s="107">
        <v>0</v>
      </c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</row>
    <row r="63" spans="1:60" outlineLevel="1">
      <c r="A63" s="110"/>
      <c r="B63" s="111"/>
      <c r="C63" s="140" t="s">
        <v>303</v>
      </c>
      <c r="D63" s="113"/>
      <c r="E63" s="114">
        <v>2.2925</v>
      </c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07"/>
      <c r="Z63" s="107"/>
      <c r="AA63" s="107"/>
      <c r="AB63" s="107"/>
      <c r="AC63" s="107"/>
      <c r="AD63" s="107"/>
      <c r="AE63" s="107"/>
      <c r="AF63" s="107"/>
      <c r="AG63" s="107" t="s">
        <v>121</v>
      </c>
      <c r="AH63" s="107">
        <v>0</v>
      </c>
      <c r="AI63" s="107"/>
      <c r="AJ63" s="107"/>
      <c r="AK63" s="107"/>
      <c r="AL63" s="107"/>
      <c r="AM63" s="107"/>
      <c r="AN63" s="107"/>
      <c r="AO63" s="107"/>
      <c r="AP63" s="107"/>
      <c r="AQ63" s="107"/>
      <c r="AR63" s="107"/>
      <c r="AS63" s="107"/>
      <c r="AT63" s="107"/>
      <c r="AU63" s="107"/>
      <c r="AV63" s="107"/>
      <c r="AW63" s="107"/>
      <c r="AX63" s="107"/>
      <c r="AY63" s="107"/>
      <c r="AZ63" s="107"/>
      <c r="BA63" s="107"/>
      <c r="BB63" s="107"/>
      <c r="BC63" s="107"/>
      <c r="BD63" s="107"/>
      <c r="BE63" s="107"/>
      <c r="BF63" s="107"/>
      <c r="BG63" s="107"/>
      <c r="BH63" s="107"/>
    </row>
    <row r="64" spans="1:60" outlineLevel="1">
      <c r="A64" s="110"/>
      <c r="B64" s="111"/>
      <c r="C64" s="141" t="s">
        <v>124</v>
      </c>
      <c r="D64" s="115"/>
      <c r="E64" s="116">
        <v>2.2925</v>
      </c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07"/>
      <c r="Z64" s="107"/>
      <c r="AA64" s="107"/>
      <c r="AB64" s="107"/>
      <c r="AC64" s="107"/>
      <c r="AD64" s="107"/>
      <c r="AE64" s="107"/>
      <c r="AF64" s="107"/>
      <c r="AG64" s="107" t="s">
        <v>121</v>
      </c>
      <c r="AH64" s="107">
        <v>1</v>
      </c>
      <c r="AI64" s="107"/>
      <c r="AJ64" s="107"/>
      <c r="AK64" s="107"/>
      <c r="AL64" s="107"/>
      <c r="AM64" s="107"/>
      <c r="AN64" s="107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</row>
    <row r="65" spans="1:60" outlineLevel="1">
      <c r="A65" s="130">
        <v>8</v>
      </c>
      <c r="B65" s="131" t="s">
        <v>150</v>
      </c>
      <c r="C65" s="139" t="s">
        <v>151</v>
      </c>
      <c r="D65" s="132" t="s">
        <v>116</v>
      </c>
      <c r="E65" s="133">
        <v>22.925000000000001</v>
      </c>
      <c r="F65" s="134"/>
      <c r="G65" s="135">
        <f>ROUND(E65*F65,2)</f>
        <v>0</v>
      </c>
      <c r="H65" s="134"/>
      <c r="I65" s="135">
        <f>ROUND(E65*H65,2)</f>
        <v>0</v>
      </c>
      <c r="J65" s="134"/>
      <c r="K65" s="135">
        <f>ROUND(E65*J65,2)</f>
        <v>0</v>
      </c>
      <c r="L65" s="135">
        <v>21</v>
      </c>
      <c r="M65" s="135">
        <f>G65*(1+L65/100)</f>
        <v>0</v>
      </c>
      <c r="N65" s="135">
        <v>0</v>
      </c>
      <c r="O65" s="135">
        <f>ROUND(E65*N65,2)</f>
        <v>0</v>
      </c>
      <c r="P65" s="135">
        <v>0</v>
      </c>
      <c r="Q65" s="135">
        <f>ROUND(E65*P65,2)</f>
        <v>0</v>
      </c>
      <c r="R65" s="135"/>
      <c r="S65" s="135" t="s">
        <v>117</v>
      </c>
      <c r="T65" s="136" t="s">
        <v>117</v>
      </c>
      <c r="U65" s="112">
        <v>0</v>
      </c>
      <c r="V65" s="112">
        <f>ROUND(E65*U65,2)</f>
        <v>0</v>
      </c>
      <c r="W65" s="112"/>
      <c r="X65" s="112" t="s">
        <v>118</v>
      </c>
      <c r="Y65" s="107"/>
      <c r="Z65" s="107"/>
      <c r="AA65" s="107"/>
      <c r="AB65" s="107"/>
      <c r="AC65" s="107"/>
      <c r="AD65" s="107"/>
      <c r="AE65" s="107"/>
      <c r="AF65" s="107"/>
      <c r="AG65" s="107" t="s">
        <v>135</v>
      </c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/>
      <c r="BF65" s="107"/>
      <c r="BG65" s="107"/>
      <c r="BH65" s="107"/>
    </row>
    <row r="66" spans="1:60" outlineLevel="1">
      <c r="A66" s="110"/>
      <c r="B66" s="111"/>
      <c r="C66" s="140" t="s">
        <v>152</v>
      </c>
      <c r="D66" s="113"/>
      <c r="E66" s="114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07"/>
      <c r="Z66" s="107"/>
      <c r="AA66" s="107"/>
      <c r="AB66" s="107"/>
      <c r="AC66" s="107"/>
      <c r="AD66" s="107"/>
      <c r="AE66" s="107"/>
      <c r="AF66" s="107"/>
      <c r="AG66" s="107" t="s">
        <v>121</v>
      </c>
      <c r="AH66" s="107">
        <v>0</v>
      </c>
      <c r="AI66" s="107"/>
      <c r="AJ66" s="107"/>
      <c r="AK66" s="107"/>
      <c r="AL66" s="107"/>
      <c r="AM66" s="107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</row>
    <row r="67" spans="1:60" outlineLevel="1">
      <c r="A67" s="110"/>
      <c r="B67" s="111"/>
      <c r="C67" s="140" t="s">
        <v>305</v>
      </c>
      <c r="D67" s="113"/>
      <c r="E67" s="114">
        <v>2.2925</v>
      </c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07"/>
      <c r="Z67" s="107"/>
      <c r="AA67" s="107"/>
      <c r="AB67" s="107"/>
      <c r="AC67" s="107"/>
      <c r="AD67" s="107"/>
      <c r="AE67" s="107"/>
      <c r="AF67" s="107"/>
      <c r="AG67" s="107" t="s">
        <v>121</v>
      </c>
      <c r="AH67" s="107">
        <v>5</v>
      </c>
      <c r="AI67" s="107"/>
      <c r="AJ67" s="107"/>
      <c r="AK67" s="107"/>
      <c r="AL67" s="107"/>
      <c r="AM67" s="107"/>
      <c r="AN67" s="107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</row>
    <row r="68" spans="1:60" outlineLevel="1">
      <c r="A68" s="110"/>
      <c r="B68" s="111"/>
      <c r="C68" s="141" t="s">
        <v>124</v>
      </c>
      <c r="D68" s="115"/>
      <c r="E68" s="116">
        <v>2.2925</v>
      </c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07"/>
      <c r="Z68" s="107"/>
      <c r="AA68" s="107"/>
      <c r="AB68" s="107"/>
      <c r="AC68" s="107"/>
      <c r="AD68" s="107"/>
      <c r="AE68" s="107"/>
      <c r="AF68" s="107"/>
      <c r="AG68" s="107" t="s">
        <v>121</v>
      </c>
      <c r="AH68" s="107">
        <v>1</v>
      </c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</row>
    <row r="69" spans="1:60" outlineLevel="1">
      <c r="A69" s="110"/>
      <c r="B69" s="111"/>
      <c r="C69" s="142" t="s">
        <v>154</v>
      </c>
      <c r="D69" s="117"/>
      <c r="E69" s="118">
        <v>20.6325</v>
      </c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07"/>
      <c r="Z69" s="107"/>
      <c r="AA69" s="107"/>
      <c r="AB69" s="107"/>
      <c r="AC69" s="107"/>
      <c r="AD69" s="107"/>
      <c r="AE69" s="107"/>
      <c r="AF69" s="107"/>
      <c r="AG69" s="107" t="s">
        <v>121</v>
      </c>
      <c r="AH69" s="107">
        <v>4</v>
      </c>
      <c r="AI69" s="107"/>
      <c r="AJ69" s="107"/>
      <c r="AK69" s="107"/>
      <c r="AL69" s="107"/>
      <c r="AM69" s="107"/>
      <c r="AN69" s="107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/>
      <c r="BF69" s="107"/>
      <c r="BG69" s="107"/>
      <c r="BH69" s="107"/>
    </row>
    <row r="70" spans="1:60" outlineLevel="1">
      <c r="A70" s="130">
        <v>9</v>
      </c>
      <c r="B70" s="131" t="s">
        <v>155</v>
      </c>
      <c r="C70" s="139" t="s">
        <v>156</v>
      </c>
      <c r="D70" s="132" t="s">
        <v>116</v>
      </c>
      <c r="E70" s="133">
        <v>2.2925</v>
      </c>
      <c r="F70" s="134"/>
      <c r="G70" s="135">
        <f>ROUND(E70*F70,2)</f>
        <v>0</v>
      </c>
      <c r="H70" s="134"/>
      <c r="I70" s="135">
        <f>ROUND(E70*H70,2)</f>
        <v>0</v>
      </c>
      <c r="J70" s="134"/>
      <c r="K70" s="135">
        <f>ROUND(E70*J70,2)</f>
        <v>0</v>
      </c>
      <c r="L70" s="135">
        <v>21</v>
      </c>
      <c r="M70" s="135">
        <f>G70*(1+L70/100)</f>
        <v>0</v>
      </c>
      <c r="N70" s="135">
        <v>0</v>
      </c>
      <c r="O70" s="135">
        <f>ROUND(E70*N70,2)</f>
        <v>0</v>
      </c>
      <c r="P70" s="135">
        <v>0</v>
      </c>
      <c r="Q70" s="135">
        <f>ROUND(E70*P70,2)</f>
        <v>0</v>
      </c>
      <c r="R70" s="135"/>
      <c r="S70" s="135" t="s">
        <v>117</v>
      </c>
      <c r="T70" s="136" t="s">
        <v>117</v>
      </c>
      <c r="U70" s="112">
        <v>0</v>
      </c>
      <c r="V70" s="112">
        <f>ROUND(E70*U70,2)</f>
        <v>0</v>
      </c>
      <c r="W70" s="112"/>
      <c r="X70" s="112" t="s">
        <v>118</v>
      </c>
      <c r="Y70" s="107"/>
      <c r="Z70" s="107"/>
      <c r="AA70" s="107"/>
      <c r="AB70" s="107"/>
      <c r="AC70" s="107"/>
      <c r="AD70" s="107"/>
      <c r="AE70" s="107"/>
      <c r="AF70" s="107"/>
      <c r="AG70" s="107" t="s">
        <v>135</v>
      </c>
      <c r="AH70" s="107"/>
      <c r="AI70" s="107"/>
      <c r="AJ70" s="107"/>
      <c r="AK70" s="107"/>
      <c r="AL70" s="107"/>
      <c r="AM70" s="107"/>
      <c r="AN70" s="107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/>
      <c r="BF70" s="107"/>
      <c r="BG70" s="107"/>
      <c r="BH70" s="107"/>
    </row>
    <row r="71" spans="1:60" outlineLevel="1">
      <c r="A71" s="110"/>
      <c r="B71" s="111"/>
      <c r="C71" s="140" t="s">
        <v>152</v>
      </c>
      <c r="D71" s="113"/>
      <c r="E71" s="114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07"/>
      <c r="Z71" s="107"/>
      <c r="AA71" s="107"/>
      <c r="AB71" s="107"/>
      <c r="AC71" s="107"/>
      <c r="AD71" s="107"/>
      <c r="AE71" s="107"/>
      <c r="AF71" s="107"/>
      <c r="AG71" s="107" t="s">
        <v>121</v>
      </c>
      <c r="AH71" s="107">
        <v>0</v>
      </c>
      <c r="AI71" s="107"/>
      <c r="AJ71" s="107"/>
      <c r="AK71" s="107"/>
      <c r="AL71" s="107"/>
      <c r="AM71" s="107"/>
      <c r="AN71" s="107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</row>
    <row r="72" spans="1:60" outlineLevel="1">
      <c r="A72" s="110"/>
      <c r="B72" s="111"/>
      <c r="C72" s="140" t="s">
        <v>305</v>
      </c>
      <c r="D72" s="113"/>
      <c r="E72" s="114">
        <v>2.2925</v>
      </c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07"/>
      <c r="Z72" s="107"/>
      <c r="AA72" s="107"/>
      <c r="AB72" s="107"/>
      <c r="AC72" s="107"/>
      <c r="AD72" s="107"/>
      <c r="AE72" s="107"/>
      <c r="AF72" s="107"/>
      <c r="AG72" s="107" t="s">
        <v>121</v>
      </c>
      <c r="AH72" s="107">
        <v>5</v>
      </c>
      <c r="AI72" s="107"/>
      <c r="AJ72" s="107"/>
      <c r="AK72" s="107"/>
      <c r="AL72" s="107"/>
      <c r="AM72" s="107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</row>
    <row r="73" spans="1:60" outlineLevel="1">
      <c r="A73" s="110"/>
      <c r="B73" s="111"/>
      <c r="C73" s="141" t="s">
        <v>124</v>
      </c>
      <c r="D73" s="115"/>
      <c r="E73" s="116">
        <v>2.2925</v>
      </c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07"/>
      <c r="Z73" s="107"/>
      <c r="AA73" s="107"/>
      <c r="AB73" s="107"/>
      <c r="AC73" s="107"/>
      <c r="AD73" s="107"/>
      <c r="AE73" s="107"/>
      <c r="AF73" s="107"/>
      <c r="AG73" s="107" t="s">
        <v>121</v>
      </c>
      <c r="AH73" s="107">
        <v>1</v>
      </c>
      <c r="AI73" s="107"/>
      <c r="AJ73" s="107"/>
      <c r="AK73" s="107"/>
      <c r="AL73" s="107"/>
      <c r="AM73" s="107"/>
      <c r="AN73" s="107"/>
      <c r="AO73" s="107"/>
      <c r="AP73" s="107"/>
      <c r="AQ73" s="107"/>
      <c r="AR73" s="107"/>
      <c r="AS73" s="107"/>
      <c r="AT73" s="107"/>
      <c r="AU73" s="107"/>
      <c r="AV73" s="107"/>
      <c r="AW73" s="107"/>
      <c r="AX73" s="107"/>
      <c r="AY73" s="107"/>
      <c r="AZ73" s="107"/>
      <c r="BA73" s="107"/>
      <c r="BB73" s="107"/>
      <c r="BC73" s="107"/>
      <c r="BD73" s="107"/>
      <c r="BE73" s="107"/>
      <c r="BF73" s="107"/>
      <c r="BG73" s="107"/>
      <c r="BH73" s="107"/>
    </row>
    <row r="74" spans="1:60" outlineLevel="1">
      <c r="A74" s="130">
        <v>10</v>
      </c>
      <c r="B74" s="131" t="s">
        <v>306</v>
      </c>
      <c r="C74" s="139" t="s">
        <v>307</v>
      </c>
      <c r="D74" s="132" t="s">
        <v>162</v>
      </c>
      <c r="E74" s="133">
        <v>4.5391500000000002</v>
      </c>
      <c r="F74" s="134"/>
      <c r="G74" s="135">
        <f>ROUND(E74*F74,2)</f>
        <v>0</v>
      </c>
      <c r="H74" s="134"/>
      <c r="I74" s="135">
        <f>ROUND(E74*H74,2)</f>
        <v>0</v>
      </c>
      <c r="J74" s="134"/>
      <c r="K74" s="135">
        <f>ROUND(E74*J74,2)</f>
        <v>0</v>
      </c>
      <c r="L74" s="135">
        <v>21</v>
      </c>
      <c r="M74" s="135">
        <f>G74*(1+L74/100)</f>
        <v>0</v>
      </c>
      <c r="N74" s="135">
        <v>1</v>
      </c>
      <c r="O74" s="135">
        <f>ROUND(E74*N74,2)</f>
        <v>4.54</v>
      </c>
      <c r="P74" s="135">
        <v>0</v>
      </c>
      <c r="Q74" s="135">
        <f>ROUND(E74*P74,2)</f>
        <v>0</v>
      </c>
      <c r="R74" s="135" t="s">
        <v>163</v>
      </c>
      <c r="S74" s="135" t="s">
        <v>117</v>
      </c>
      <c r="T74" s="136" t="s">
        <v>117</v>
      </c>
      <c r="U74" s="112">
        <v>0</v>
      </c>
      <c r="V74" s="112">
        <f>ROUND(E74*U74,2)</f>
        <v>0</v>
      </c>
      <c r="W74" s="112"/>
      <c r="X74" s="112" t="s">
        <v>164</v>
      </c>
      <c r="Y74" s="107"/>
      <c r="Z74" s="107"/>
      <c r="AA74" s="107"/>
      <c r="AB74" s="107"/>
      <c r="AC74" s="107"/>
      <c r="AD74" s="107"/>
      <c r="AE74" s="107"/>
      <c r="AF74" s="107"/>
      <c r="AG74" s="107" t="s">
        <v>165</v>
      </c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  <c r="AT74" s="107"/>
      <c r="AU74" s="107"/>
      <c r="AV74" s="107"/>
      <c r="AW74" s="107"/>
      <c r="AX74" s="107"/>
      <c r="AY74" s="107"/>
      <c r="AZ74" s="107"/>
      <c r="BA74" s="107"/>
      <c r="BB74" s="107"/>
      <c r="BC74" s="107"/>
      <c r="BD74" s="107"/>
      <c r="BE74" s="107"/>
      <c r="BF74" s="107"/>
      <c r="BG74" s="107"/>
      <c r="BH74" s="107"/>
    </row>
    <row r="75" spans="1:60" outlineLevel="1">
      <c r="A75" s="110"/>
      <c r="B75" s="111"/>
      <c r="C75" s="143" t="s">
        <v>166</v>
      </c>
      <c r="D75" s="119"/>
      <c r="E75" s="120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07"/>
      <c r="Z75" s="107"/>
      <c r="AA75" s="107"/>
      <c r="AB75" s="107"/>
      <c r="AC75" s="107"/>
      <c r="AD75" s="107"/>
      <c r="AE75" s="107"/>
      <c r="AF75" s="107"/>
      <c r="AG75" s="107" t="s">
        <v>121</v>
      </c>
      <c r="AH75" s="107"/>
      <c r="AI75" s="107"/>
      <c r="AJ75" s="107"/>
      <c r="AK75" s="107"/>
      <c r="AL75" s="107"/>
      <c r="AM75" s="107"/>
      <c r="AN75" s="107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</row>
    <row r="76" spans="1:60" outlineLevel="1">
      <c r="A76" s="110"/>
      <c r="B76" s="111"/>
      <c r="C76" s="144" t="s">
        <v>308</v>
      </c>
      <c r="D76" s="119"/>
      <c r="E76" s="120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07"/>
      <c r="Z76" s="107"/>
      <c r="AA76" s="107"/>
      <c r="AB76" s="107"/>
      <c r="AC76" s="107"/>
      <c r="AD76" s="107"/>
      <c r="AE76" s="107"/>
      <c r="AF76" s="107"/>
      <c r="AG76" s="107" t="s">
        <v>121</v>
      </c>
      <c r="AH76" s="107">
        <v>2</v>
      </c>
      <c r="AI76" s="107"/>
      <c r="AJ76" s="107"/>
      <c r="AK76" s="107"/>
      <c r="AL76" s="107"/>
      <c r="AM76" s="107"/>
      <c r="AN76" s="107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</row>
    <row r="77" spans="1:60" outlineLevel="1">
      <c r="A77" s="110"/>
      <c r="B77" s="111"/>
      <c r="C77" s="144" t="s">
        <v>309</v>
      </c>
      <c r="D77" s="119"/>
      <c r="E77" s="120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07"/>
      <c r="Z77" s="107"/>
      <c r="AA77" s="107"/>
      <c r="AB77" s="107"/>
      <c r="AC77" s="107"/>
      <c r="AD77" s="107"/>
      <c r="AE77" s="107"/>
      <c r="AF77" s="107"/>
      <c r="AG77" s="107" t="s">
        <v>121</v>
      </c>
      <c r="AH77" s="107">
        <v>2</v>
      </c>
      <c r="AI77" s="107"/>
      <c r="AJ77" s="107"/>
      <c r="AK77" s="107"/>
      <c r="AL77" s="107"/>
      <c r="AM77" s="107"/>
      <c r="AN77" s="107"/>
      <c r="AO77" s="107"/>
      <c r="AP77" s="107"/>
      <c r="AQ77" s="107"/>
      <c r="AR77" s="107"/>
      <c r="AS77" s="107"/>
      <c r="AT77" s="107"/>
      <c r="AU77" s="107"/>
      <c r="AV77" s="107"/>
      <c r="AW77" s="107"/>
      <c r="AX77" s="107"/>
      <c r="AY77" s="107"/>
      <c r="AZ77" s="107"/>
      <c r="BA77" s="107"/>
      <c r="BB77" s="107"/>
      <c r="BC77" s="107"/>
      <c r="BD77" s="107"/>
      <c r="BE77" s="107"/>
      <c r="BF77" s="107"/>
      <c r="BG77" s="107"/>
      <c r="BH77" s="107"/>
    </row>
    <row r="78" spans="1:60" outlineLevel="1">
      <c r="A78" s="110"/>
      <c r="B78" s="111"/>
      <c r="C78" s="144" t="s">
        <v>310</v>
      </c>
      <c r="D78" s="119"/>
      <c r="E78" s="120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07"/>
      <c r="Z78" s="107"/>
      <c r="AA78" s="107"/>
      <c r="AB78" s="107"/>
      <c r="AC78" s="107"/>
      <c r="AD78" s="107"/>
      <c r="AE78" s="107"/>
      <c r="AF78" s="107"/>
      <c r="AG78" s="107" t="s">
        <v>121</v>
      </c>
      <c r="AH78" s="107">
        <v>2</v>
      </c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/>
      <c r="BF78" s="107"/>
      <c r="BG78" s="107"/>
      <c r="BH78" s="107"/>
    </row>
    <row r="79" spans="1:60" outlineLevel="1">
      <c r="A79" s="110"/>
      <c r="B79" s="111"/>
      <c r="C79" s="144" t="s">
        <v>311</v>
      </c>
      <c r="D79" s="119"/>
      <c r="E79" s="120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07"/>
      <c r="Z79" s="107"/>
      <c r="AA79" s="107"/>
      <c r="AB79" s="107"/>
      <c r="AC79" s="107"/>
      <c r="AD79" s="107"/>
      <c r="AE79" s="107"/>
      <c r="AF79" s="107"/>
      <c r="AG79" s="107" t="s">
        <v>121</v>
      </c>
      <c r="AH79" s="107">
        <v>2</v>
      </c>
      <c r="AI79" s="107"/>
      <c r="AJ79" s="107"/>
      <c r="AK79" s="107"/>
      <c r="AL79" s="107"/>
      <c r="AM79" s="107"/>
      <c r="AN79" s="107"/>
      <c r="AO79" s="107"/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  <c r="BH79" s="107"/>
    </row>
    <row r="80" spans="1:60" outlineLevel="1">
      <c r="A80" s="110"/>
      <c r="B80" s="111"/>
      <c r="C80" s="144" t="s">
        <v>312</v>
      </c>
      <c r="D80" s="119"/>
      <c r="E80" s="120">
        <v>2.2925</v>
      </c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07"/>
      <c r="Z80" s="107"/>
      <c r="AA80" s="107"/>
      <c r="AB80" s="107"/>
      <c r="AC80" s="107"/>
      <c r="AD80" s="107"/>
      <c r="AE80" s="107"/>
      <c r="AF80" s="107"/>
      <c r="AG80" s="107" t="s">
        <v>121</v>
      </c>
      <c r="AH80" s="107">
        <v>2</v>
      </c>
      <c r="AI80" s="107"/>
      <c r="AJ80" s="107"/>
      <c r="AK80" s="107"/>
      <c r="AL80" s="107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  <c r="BF80" s="107"/>
      <c r="BG80" s="107"/>
      <c r="BH80" s="107"/>
    </row>
    <row r="81" spans="1:60" outlineLevel="1">
      <c r="A81" s="110"/>
      <c r="B81" s="111"/>
      <c r="C81" s="145" t="s">
        <v>169</v>
      </c>
      <c r="D81" s="121"/>
      <c r="E81" s="122">
        <v>2.2925</v>
      </c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07"/>
      <c r="Z81" s="107"/>
      <c r="AA81" s="107"/>
      <c r="AB81" s="107"/>
      <c r="AC81" s="107"/>
      <c r="AD81" s="107"/>
      <c r="AE81" s="107"/>
      <c r="AF81" s="107"/>
      <c r="AG81" s="107" t="s">
        <v>121</v>
      </c>
      <c r="AH81" s="107">
        <v>3</v>
      </c>
      <c r="AI81" s="107"/>
      <c r="AJ81" s="107"/>
      <c r="AK81" s="107"/>
      <c r="AL81" s="107"/>
      <c r="AM81" s="107"/>
      <c r="AN81" s="107"/>
      <c r="AO81" s="107"/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  <c r="BH81" s="107"/>
    </row>
    <row r="82" spans="1:60" outlineLevel="1">
      <c r="A82" s="110"/>
      <c r="B82" s="111"/>
      <c r="C82" s="143" t="s">
        <v>170</v>
      </c>
      <c r="D82" s="119"/>
      <c r="E82" s="120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07"/>
      <c r="Z82" s="107"/>
      <c r="AA82" s="107"/>
      <c r="AB82" s="107"/>
      <c r="AC82" s="107"/>
      <c r="AD82" s="107"/>
      <c r="AE82" s="107"/>
      <c r="AF82" s="107"/>
      <c r="AG82" s="107" t="s">
        <v>121</v>
      </c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  <c r="BH82" s="107"/>
    </row>
    <row r="83" spans="1:60" outlineLevel="1">
      <c r="A83" s="110"/>
      <c r="B83" s="111"/>
      <c r="C83" s="140" t="s">
        <v>313</v>
      </c>
      <c r="D83" s="113"/>
      <c r="E83" s="114">
        <v>4.1265000000000001</v>
      </c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07"/>
      <c r="Z83" s="107"/>
      <c r="AA83" s="107"/>
      <c r="AB83" s="107"/>
      <c r="AC83" s="107"/>
      <c r="AD83" s="107"/>
      <c r="AE83" s="107"/>
      <c r="AF83" s="107"/>
      <c r="AG83" s="107" t="s">
        <v>121</v>
      </c>
      <c r="AH83" s="107">
        <v>0</v>
      </c>
      <c r="AI83" s="107"/>
      <c r="AJ83" s="107"/>
      <c r="AK83" s="107"/>
      <c r="AL83" s="107"/>
      <c r="AM83" s="107"/>
      <c r="AN83" s="107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</row>
    <row r="84" spans="1:60" outlineLevel="1">
      <c r="A84" s="110"/>
      <c r="B84" s="111"/>
      <c r="C84" s="141" t="s">
        <v>124</v>
      </c>
      <c r="D84" s="115"/>
      <c r="E84" s="116">
        <v>4.1265000000000001</v>
      </c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07"/>
      <c r="Z84" s="107"/>
      <c r="AA84" s="107"/>
      <c r="AB84" s="107"/>
      <c r="AC84" s="107"/>
      <c r="AD84" s="107"/>
      <c r="AE84" s="107"/>
      <c r="AF84" s="107"/>
      <c r="AG84" s="107" t="s">
        <v>121</v>
      </c>
      <c r="AH84" s="107">
        <v>1</v>
      </c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</row>
    <row r="85" spans="1:60" outlineLevel="1">
      <c r="A85" s="110"/>
      <c r="B85" s="111"/>
      <c r="C85" s="142" t="s">
        <v>172</v>
      </c>
      <c r="D85" s="117"/>
      <c r="E85" s="118">
        <v>0.41265000000000002</v>
      </c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07"/>
      <c r="Z85" s="107"/>
      <c r="AA85" s="107"/>
      <c r="AB85" s="107"/>
      <c r="AC85" s="107"/>
      <c r="AD85" s="107"/>
      <c r="AE85" s="107"/>
      <c r="AF85" s="107"/>
      <c r="AG85" s="107" t="s">
        <v>121</v>
      </c>
      <c r="AH85" s="107">
        <v>4</v>
      </c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</row>
    <row r="86" spans="1:60" outlineLevel="1">
      <c r="A86" s="130">
        <v>11</v>
      </c>
      <c r="B86" s="131" t="s">
        <v>173</v>
      </c>
      <c r="C86" s="139" t="s">
        <v>174</v>
      </c>
      <c r="D86" s="132" t="s">
        <v>175</v>
      </c>
      <c r="E86" s="133">
        <v>9.0299999999999994</v>
      </c>
      <c r="F86" s="134"/>
      <c r="G86" s="135">
        <f>ROUND(E86*F86,2)</f>
        <v>0</v>
      </c>
      <c r="H86" s="134"/>
      <c r="I86" s="135">
        <f>ROUND(E86*H86,2)</f>
        <v>0</v>
      </c>
      <c r="J86" s="134"/>
      <c r="K86" s="135">
        <f>ROUND(E86*J86,2)</f>
        <v>0</v>
      </c>
      <c r="L86" s="135">
        <v>21</v>
      </c>
      <c r="M86" s="135">
        <f>G86*(1+L86/100)</f>
        <v>0</v>
      </c>
      <c r="N86" s="135">
        <v>0</v>
      </c>
      <c r="O86" s="135">
        <f>ROUND(E86*N86,2)</f>
        <v>0</v>
      </c>
      <c r="P86" s="135">
        <v>0</v>
      </c>
      <c r="Q86" s="135">
        <f>ROUND(E86*P86,2)</f>
        <v>0</v>
      </c>
      <c r="R86" s="135"/>
      <c r="S86" s="135" t="s">
        <v>117</v>
      </c>
      <c r="T86" s="136" t="s">
        <v>117</v>
      </c>
      <c r="U86" s="112">
        <v>1.7999999999999999E-2</v>
      </c>
      <c r="V86" s="112">
        <f>ROUND(E86*U86,2)</f>
        <v>0.16</v>
      </c>
      <c r="W86" s="112"/>
      <c r="X86" s="112" t="s">
        <v>118</v>
      </c>
      <c r="Y86" s="107"/>
      <c r="Z86" s="107"/>
      <c r="AA86" s="107"/>
      <c r="AB86" s="107"/>
      <c r="AC86" s="107"/>
      <c r="AD86" s="107"/>
      <c r="AE86" s="107"/>
      <c r="AF86" s="107"/>
      <c r="AG86" s="107" t="s">
        <v>119</v>
      </c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</row>
    <row r="87" spans="1:60" outlineLevel="1">
      <c r="A87" s="110"/>
      <c r="B87" s="111"/>
      <c r="C87" s="140" t="s">
        <v>286</v>
      </c>
      <c r="D87" s="113"/>
      <c r="E87" s="114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07"/>
      <c r="Z87" s="107"/>
      <c r="AA87" s="107"/>
      <c r="AB87" s="107"/>
      <c r="AC87" s="107"/>
      <c r="AD87" s="107"/>
      <c r="AE87" s="107"/>
      <c r="AF87" s="107"/>
      <c r="AG87" s="107" t="s">
        <v>121</v>
      </c>
      <c r="AH87" s="107">
        <v>0</v>
      </c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</row>
    <row r="88" spans="1:60" outlineLevel="1">
      <c r="A88" s="110"/>
      <c r="B88" s="111"/>
      <c r="C88" s="140" t="s">
        <v>287</v>
      </c>
      <c r="D88" s="113"/>
      <c r="E88" s="114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07"/>
      <c r="Z88" s="107"/>
      <c r="AA88" s="107"/>
      <c r="AB88" s="107"/>
      <c r="AC88" s="107"/>
      <c r="AD88" s="107"/>
      <c r="AE88" s="107"/>
      <c r="AF88" s="107"/>
      <c r="AG88" s="107" t="s">
        <v>121</v>
      </c>
      <c r="AH88" s="107">
        <v>0</v>
      </c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</row>
    <row r="89" spans="1:60" outlineLevel="1">
      <c r="A89" s="110"/>
      <c r="B89" s="111"/>
      <c r="C89" s="140" t="s">
        <v>314</v>
      </c>
      <c r="D89" s="113"/>
      <c r="E89" s="114">
        <v>8.5399999999999991</v>
      </c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07"/>
      <c r="Z89" s="107"/>
      <c r="AA89" s="107"/>
      <c r="AB89" s="107"/>
      <c r="AC89" s="107"/>
      <c r="AD89" s="107"/>
      <c r="AE89" s="107"/>
      <c r="AF89" s="107"/>
      <c r="AG89" s="107" t="s">
        <v>121</v>
      </c>
      <c r="AH89" s="107">
        <v>0</v>
      </c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</row>
    <row r="90" spans="1:60" outlineLevel="1">
      <c r="A90" s="110"/>
      <c r="B90" s="111"/>
      <c r="C90" s="140" t="s">
        <v>290</v>
      </c>
      <c r="D90" s="113"/>
      <c r="E90" s="114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07"/>
      <c r="Z90" s="107"/>
      <c r="AA90" s="107"/>
      <c r="AB90" s="107"/>
      <c r="AC90" s="107"/>
      <c r="AD90" s="107"/>
      <c r="AE90" s="107"/>
      <c r="AF90" s="107"/>
      <c r="AG90" s="107" t="s">
        <v>121</v>
      </c>
      <c r="AH90" s="107">
        <v>0</v>
      </c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</row>
    <row r="91" spans="1:60" outlineLevel="1">
      <c r="A91" s="110"/>
      <c r="B91" s="111"/>
      <c r="C91" s="140" t="s">
        <v>291</v>
      </c>
      <c r="D91" s="113"/>
      <c r="E91" s="114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07"/>
      <c r="Z91" s="107"/>
      <c r="AA91" s="107"/>
      <c r="AB91" s="107"/>
      <c r="AC91" s="107"/>
      <c r="AD91" s="107"/>
      <c r="AE91" s="107"/>
      <c r="AF91" s="107"/>
      <c r="AG91" s="107" t="s">
        <v>121</v>
      </c>
      <c r="AH91" s="107">
        <v>0</v>
      </c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</row>
    <row r="92" spans="1:60" outlineLevel="1">
      <c r="A92" s="110"/>
      <c r="B92" s="111"/>
      <c r="C92" s="140" t="s">
        <v>315</v>
      </c>
      <c r="D92" s="113"/>
      <c r="E92" s="114">
        <v>0.49</v>
      </c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07"/>
      <c r="Z92" s="107"/>
      <c r="AA92" s="107"/>
      <c r="AB92" s="107"/>
      <c r="AC92" s="107"/>
      <c r="AD92" s="107"/>
      <c r="AE92" s="107"/>
      <c r="AF92" s="107"/>
      <c r="AG92" s="107" t="s">
        <v>121</v>
      </c>
      <c r="AH92" s="107">
        <v>0</v>
      </c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</row>
    <row r="93" spans="1:60" outlineLevel="1">
      <c r="A93" s="110"/>
      <c r="B93" s="111"/>
      <c r="C93" s="140" t="s">
        <v>316</v>
      </c>
      <c r="D93" s="113"/>
      <c r="E93" s="114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07"/>
      <c r="Z93" s="107"/>
      <c r="AA93" s="107"/>
      <c r="AB93" s="107"/>
      <c r="AC93" s="107"/>
      <c r="AD93" s="107"/>
      <c r="AE93" s="107"/>
      <c r="AF93" s="107"/>
      <c r="AG93" s="107" t="s">
        <v>121</v>
      </c>
      <c r="AH93" s="107">
        <v>0</v>
      </c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</row>
    <row r="94" spans="1:60" outlineLevel="1">
      <c r="A94" s="110"/>
      <c r="B94" s="111"/>
      <c r="C94" s="141" t="s">
        <v>124</v>
      </c>
      <c r="D94" s="115"/>
      <c r="E94" s="116">
        <v>9.0299999999999994</v>
      </c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07"/>
      <c r="Z94" s="107"/>
      <c r="AA94" s="107"/>
      <c r="AB94" s="107"/>
      <c r="AC94" s="107"/>
      <c r="AD94" s="107"/>
      <c r="AE94" s="107"/>
      <c r="AF94" s="107"/>
      <c r="AG94" s="107" t="s">
        <v>121</v>
      </c>
      <c r="AH94" s="107">
        <v>1</v>
      </c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</row>
    <row r="95" spans="1:60" outlineLevel="1">
      <c r="A95" s="130">
        <v>12</v>
      </c>
      <c r="B95" s="131" t="s">
        <v>177</v>
      </c>
      <c r="C95" s="139" t="s">
        <v>178</v>
      </c>
      <c r="D95" s="132" t="s">
        <v>175</v>
      </c>
      <c r="E95" s="133">
        <v>9.3940000000000001</v>
      </c>
      <c r="F95" s="134"/>
      <c r="G95" s="135">
        <f>ROUND(E95*F95,2)</f>
        <v>0</v>
      </c>
      <c r="H95" s="134"/>
      <c r="I95" s="135">
        <f>ROUND(E95*H95,2)</f>
        <v>0</v>
      </c>
      <c r="J95" s="134"/>
      <c r="K95" s="135">
        <f>ROUND(E95*J95,2)</f>
        <v>0</v>
      </c>
      <c r="L95" s="135">
        <v>21</v>
      </c>
      <c r="M95" s="135">
        <f>G95*(1+L95/100)</f>
        <v>0</v>
      </c>
      <c r="N95" s="135">
        <v>0</v>
      </c>
      <c r="O95" s="135">
        <f>ROUND(E95*N95,2)</f>
        <v>0</v>
      </c>
      <c r="P95" s="135">
        <v>0</v>
      </c>
      <c r="Q95" s="135">
        <f>ROUND(E95*P95,2)</f>
        <v>0</v>
      </c>
      <c r="R95" s="135"/>
      <c r="S95" s="135" t="s">
        <v>117</v>
      </c>
      <c r="T95" s="136" t="s">
        <v>117</v>
      </c>
      <c r="U95" s="112">
        <v>0.13</v>
      </c>
      <c r="V95" s="112">
        <f>ROUND(E95*U95,2)</f>
        <v>1.22</v>
      </c>
      <c r="W95" s="112"/>
      <c r="X95" s="112" t="s">
        <v>118</v>
      </c>
      <c r="Y95" s="107"/>
      <c r="Z95" s="107"/>
      <c r="AA95" s="107"/>
      <c r="AB95" s="107"/>
      <c r="AC95" s="107"/>
      <c r="AD95" s="107"/>
      <c r="AE95" s="107"/>
      <c r="AF95" s="107"/>
      <c r="AG95" s="107" t="s">
        <v>119</v>
      </c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</row>
    <row r="96" spans="1:60" outlineLevel="1">
      <c r="A96" s="110"/>
      <c r="B96" s="111"/>
      <c r="C96" s="140" t="s">
        <v>286</v>
      </c>
      <c r="D96" s="113"/>
      <c r="E96" s="114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07"/>
      <c r="Z96" s="107"/>
      <c r="AA96" s="107"/>
      <c r="AB96" s="107"/>
      <c r="AC96" s="107"/>
      <c r="AD96" s="107"/>
      <c r="AE96" s="107"/>
      <c r="AF96" s="107"/>
      <c r="AG96" s="107" t="s">
        <v>121</v>
      </c>
      <c r="AH96" s="107">
        <v>0</v>
      </c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</row>
    <row r="97" spans="1:60" outlineLevel="1">
      <c r="A97" s="110"/>
      <c r="B97" s="111"/>
      <c r="C97" s="140" t="s">
        <v>287</v>
      </c>
      <c r="D97" s="113"/>
      <c r="E97" s="114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07"/>
      <c r="Z97" s="107"/>
      <c r="AA97" s="107"/>
      <c r="AB97" s="107"/>
      <c r="AC97" s="107"/>
      <c r="AD97" s="107"/>
      <c r="AE97" s="107"/>
      <c r="AF97" s="107"/>
      <c r="AG97" s="107" t="s">
        <v>121</v>
      </c>
      <c r="AH97" s="107">
        <v>0</v>
      </c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</row>
    <row r="98" spans="1:60" outlineLevel="1">
      <c r="A98" s="110"/>
      <c r="B98" s="111"/>
      <c r="C98" s="140" t="s">
        <v>314</v>
      </c>
      <c r="D98" s="113"/>
      <c r="E98" s="114">
        <v>8.5399999999999991</v>
      </c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07"/>
      <c r="Z98" s="107"/>
      <c r="AA98" s="107"/>
      <c r="AB98" s="107"/>
      <c r="AC98" s="107"/>
      <c r="AD98" s="107"/>
      <c r="AE98" s="107"/>
      <c r="AF98" s="107"/>
      <c r="AG98" s="107" t="s">
        <v>121</v>
      </c>
      <c r="AH98" s="107">
        <v>0</v>
      </c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</row>
    <row r="99" spans="1:60" outlineLevel="1">
      <c r="A99" s="110"/>
      <c r="B99" s="111"/>
      <c r="C99" s="141" t="s">
        <v>124</v>
      </c>
      <c r="D99" s="115"/>
      <c r="E99" s="116">
        <v>8.5399999999999991</v>
      </c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07"/>
      <c r="Z99" s="107"/>
      <c r="AA99" s="107"/>
      <c r="AB99" s="107"/>
      <c r="AC99" s="107"/>
      <c r="AD99" s="107"/>
      <c r="AE99" s="107"/>
      <c r="AF99" s="107"/>
      <c r="AG99" s="107" t="s">
        <v>121</v>
      </c>
      <c r="AH99" s="107">
        <v>1</v>
      </c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</row>
    <row r="100" spans="1:60" outlineLevel="1">
      <c r="A100" s="110"/>
      <c r="B100" s="111"/>
      <c r="C100" s="142" t="s">
        <v>125</v>
      </c>
      <c r="D100" s="117"/>
      <c r="E100" s="118">
        <v>0.85399999999999998</v>
      </c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07"/>
      <c r="Z100" s="107"/>
      <c r="AA100" s="107"/>
      <c r="AB100" s="107"/>
      <c r="AC100" s="107"/>
      <c r="AD100" s="107"/>
      <c r="AE100" s="107"/>
      <c r="AF100" s="107"/>
      <c r="AG100" s="107" t="s">
        <v>121</v>
      </c>
      <c r="AH100" s="107">
        <v>4</v>
      </c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</row>
    <row r="101" spans="1:60" outlineLevel="1">
      <c r="A101" s="130">
        <v>13</v>
      </c>
      <c r="B101" s="131" t="s">
        <v>180</v>
      </c>
      <c r="C101" s="139" t="s">
        <v>181</v>
      </c>
      <c r="D101" s="132" t="s">
        <v>175</v>
      </c>
      <c r="E101" s="133">
        <v>9.3940000000000001</v>
      </c>
      <c r="F101" s="134"/>
      <c r="G101" s="135">
        <f>ROUND(E101*F101,2)</f>
        <v>0</v>
      </c>
      <c r="H101" s="134"/>
      <c r="I101" s="135">
        <f>ROUND(E101*H101,2)</f>
        <v>0</v>
      </c>
      <c r="J101" s="134"/>
      <c r="K101" s="135">
        <f>ROUND(E101*J101,2)</f>
        <v>0</v>
      </c>
      <c r="L101" s="135">
        <v>21</v>
      </c>
      <c r="M101" s="135">
        <f>G101*(1+L101/100)</f>
        <v>0</v>
      </c>
      <c r="N101" s="135">
        <v>0</v>
      </c>
      <c r="O101" s="135">
        <f>ROUND(E101*N101,2)</f>
        <v>0</v>
      </c>
      <c r="P101" s="135">
        <v>0</v>
      </c>
      <c r="Q101" s="135">
        <f>ROUND(E101*P101,2)</f>
        <v>0</v>
      </c>
      <c r="R101" s="135"/>
      <c r="S101" s="135" t="s">
        <v>117</v>
      </c>
      <c r="T101" s="136" t="s">
        <v>117</v>
      </c>
      <c r="U101" s="112">
        <v>0.09</v>
      </c>
      <c r="V101" s="112">
        <f>ROUND(E101*U101,2)</f>
        <v>0.85</v>
      </c>
      <c r="W101" s="112"/>
      <c r="X101" s="112" t="s">
        <v>118</v>
      </c>
      <c r="Y101" s="107"/>
      <c r="Z101" s="107"/>
      <c r="AA101" s="107"/>
      <c r="AB101" s="107"/>
      <c r="AC101" s="107"/>
      <c r="AD101" s="107"/>
      <c r="AE101" s="107"/>
      <c r="AF101" s="107"/>
      <c r="AG101" s="107" t="s">
        <v>119</v>
      </c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</row>
    <row r="102" spans="1:60" outlineLevel="1">
      <c r="A102" s="110"/>
      <c r="B102" s="111"/>
      <c r="C102" s="140" t="s">
        <v>182</v>
      </c>
      <c r="D102" s="113"/>
      <c r="E102" s="114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07"/>
      <c r="Z102" s="107"/>
      <c r="AA102" s="107"/>
      <c r="AB102" s="107"/>
      <c r="AC102" s="107"/>
      <c r="AD102" s="107"/>
      <c r="AE102" s="107"/>
      <c r="AF102" s="107"/>
      <c r="AG102" s="107" t="s">
        <v>121</v>
      </c>
      <c r="AH102" s="107">
        <v>0</v>
      </c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</row>
    <row r="103" spans="1:60" outlineLevel="1">
      <c r="A103" s="110"/>
      <c r="B103" s="111"/>
      <c r="C103" s="140" t="s">
        <v>317</v>
      </c>
      <c r="D103" s="113"/>
      <c r="E103" s="114">
        <v>9.3940000000000001</v>
      </c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07"/>
      <c r="Z103" s="107"/>
      <c r="AA103" s="107"/>
      <c r="AB103" s="107"/>
      <c r="AC103" s="107"/>
      <c r="AD103" s="107"/>
      <c r="AE103" s="107"/>
      <c r="AF103" s="107"/>
      <c r="AG103" s="107" t="s">
        <v>121</v>
      </c>
      <c r="AH103" s="107">
        <v>5</v>
      </c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</row>
    <row r="104" spans="1:60" outlineLevel="1">
      <c r="A104" s="110"/>
      <c r="B104" s="111"/>
      <c r="C104" s="141" t="s">
        <v>124</v>
      </c>
      <c r="D104" s="115"/>
      <c r="E104" s="116">
        <v>9.3940000000000001</v>
      </c>
      <c r="F104" s="112"/>
      <c r="G104" s="112"/>
      <c r="H104" s="112"/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07"/>
      <c r="Z104" s="107"/>
      <c r="AA104" s="107"/>
      <c r="AB104" s="107"/>
      <c r="AC104" s="107"/>
      <c r="AD104" s="107"/>
      <c r="AE104" s="107"/>
      <c r="AF104" s="107"/>
      <c r="AG104" s="107" t="s">
        <v>121</v>
      </c>
      <c r="AH104" s="107">
        <v>1</v>
      </c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</row>
    <row r="105" spans="1:60" outlineLevel="1">
      <c r="A105" s="130">
        <v>14</v>
      </c>
      <c r="B105" s="131" t="s">
        <v>184</v>
      </c>
      <c r="C105" s="139" t="s">
        <v>185</v>
      </c>
      <c r="D105" s="132" t="s">
        <v>175</v>
      </c>
      <c r="E105" s="133">
        <v>9.3940000000000001</v>
      </c>
      <c r="F105" s="134"/>
      <c r="G105" s="135">
        <f>ROUND(E105*F105,2)</f>
        <v>0</v>
      </c>
      <c r="H105" s="134"/>
      <c r="I105" s="135">
        <f>ROUND(E105*H105,2)</f>
        <v>0</v>
      </c>
      <c r="J105" s="134"/>
      <c r="K105" s="135">
        <f>ROUND(E105*J105,2)</f>
        <v>0</v>
      </c>
      <c r="L105" s="135">
        <v>21</v>
      </c>
      <c r="M105" s="135">
        <f>G105*(1+L105/100)</f>
        <v>0</v>
      </c>
      <c r="N105" s="135">
        <v>0</v>
      </c>
      <c r="O105" s="135">
        <f>ROUND(E105*N105,2)</f>
        <v>0</v>
      </c>
      <c r="P105" s="135">
        <v>0</v>
      </c>
      <c r="Q105" s="135">
        <f>ROUND(E105*P105,2)</f>
        <v>0</v>
      </c>
      <c r="R105" s="135"/>
      <c r="S105" s="135" t="s">
        <v>117</v>
      </c>
      <c r="T105" s="136" t="s">
        <v>117</v>
      </c>
      <c r="U105" s="112">
        <v>0</v>
      </c>
      <c r="V105" s="112">
        <f>ROUND(E105*U105,2)</f>
        <v>0</v>
      </c>
      <c r="W105" s="112"/>
      <c r="X105" s="112" t="s">
        <v>118</v>
      </c>
      <c r="Y105" s="107"/>
      <c r="Z105" s="107"/>
      <c r="AA105" s="107"/>
      <c r="AB105" s="107"/>
      <c r="AC105" s="107"/>
      <c r="AD105" s="107"/>
      <c r="AE105" s="107"/>
      <c r="AF105" s="107"/>
      <c r="AG105" s="107" t="s">
        <v>119</v>
      </c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</row>
    <row r="106" spans="1:60" outlineLevel="1">
      <c r="A106" s="110"/>
      <c r="B106" s="111"/>
      <c r="C106" s="140" t="s">
        <v>182</v>
      </c>
      <c r="D106" s="113"/>
      <c r="E106" s="114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07"/>
      <c r="Z106" s="107"/>
      <c r="AA106" s="107"/>
      <c r="AB106" s="107"/>
      <c r="AC106" s="107"/>
      <c r="AD106" s="107"/>
      <c r="AE106" s="107"/>
      <c r="AF106" s="107"/>
      <c r="AG106" s="107" t="s">
        <v>121</v>
      </c>
      <c r="AH106" s="107">
        <v>0</v>
      </c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</row>
    <row r="107" spans="1:60" outlineLevel="1">
      <c r="A107" s="110"/>
      <c r="B107" s="111"/>
      <c r="C107" s="140" t="s">
        <v>317</v>
      </c>
      <c r="D107" s="113"/>
      <c r="E107" s="114">
        <v>9.3940000000000001</v>
      </c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07"/>
      <c r="Z107" s="107"/>
      <c r="AA107" s="107"/>
      <c r="AB107" s="107"/>
      <c r="AC107" s="107"/>
      <c r="AD107" s="107"/>
      <c r="AE107" s="107"/>
      <c r="AF107" s="107"/>
      <c r="AG107" s="107" t="s">
        <v>121</v>
      </c>
      <c r="AH107" s="107">
        <v>5</v>
      </c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</row>
    <row r="108" spans="1:60" outlineLevel="1">
      <c r="A108" s="110"/>
      <c r="B108" s="111"/>
      <c r="C108" s="141" t="s">
        <v>124</v>
      </c>
      <c r="D108" s="115"/>
      <c r="E108" s="116">
        <v>9.3940000000000001</v>
      </c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07"/>
      <c r="Z108" s="107"/>
      <c r="AA108" s="107"/>
      <c r="AB108" s="107"/>
      <c r="AC108" s="107"/>
      <c r="AD108" s="107"/>
      <c r="AE108" s="107"/>
      <c r="AF108" s="107"/>
      <c r="AG108" s="107" t="s">
        <v>121</v>
      </c>
      <c r="AH108" s="107">
        <v>1</v>
      </c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</row>
    <row r="109" spans="1:60" outlineLevel="1">
      <c r="A109" s="130">
        <v>15</v>
      </c>
      <c r="B109" s="131" t="s">
        <v>186</v>
      </c>
      <c r="C109" s="139" t="s">
        <v>187</v>
      </c>
      <c r="D109" s="132" t="s">
        <v>175</v>
      </c>
      <c r="E109" s="133">
        <v>9.3940000000000001</v>
      </c>
      <c r="F109" s="134"/>
      <c r="G109" s="135">
        <f>ROUND(E109*F109,2)</f>
        <v>0</v>
      </c>
      <c r="H109" s="134"/>
      <c r="I109" s="135">
        <f>ROUND(E109*H109,2)</f>
        <v>0</v>
      </c>
      <c r="J109" s="134"/>
      <c r="K109" s="135">
        <f>ROUND(E109*J109,2)</f>
        <v>0</v>
      </c>
      <c r="L109" s="135">
        <v>21</v>
      </c>
      <c r="M109" s="135">
        <f>G109*(1+L109/100)</f>
        <v>0</v>
      </c>
      <c r="N109" s="135">
        <v>0</v>
      </c>
      <c r="O109" s="135">
        <f>ROUND(E109*N109,2)</f>
        <v>0</v>
      </c>
      <c r="P109" s="135">
        <v>0</v>
      </c>
      <c r="Q109" s="135">
        <f>ROUND(E109*P109,2)</f>
        <v>0</v>
      </c>
      <c r="R109" s="135"/>
      <c r="S109" s="135" t="s">
        <v>117</v>
      </c>
      <c r="T109" s="136" t="s">
        <v>117</v>
      </c>
      <c r="U109" s="112">
        <v>0.06</v>
      </c>
      <c r="V109" s="112">
        <f>ROUND(E109*U109,2)</f>
        <v>0.56000000000000005</v>
      </c>
      <c r="W109" s="112"/>
      <c r="X109" s="112" t="s">
        <v>118</v>
      </c>
      <c r="Y109" s="107"/>
      <c r="Z109" s="107"/>
      <c r="AA109" s="107"/>
      <c r="AB109" s="107"/>
      <c r="AC109" s="107"/>
      <c r="AD109" s="107"/>
      <c r="AE109" s="107"/>
      <c r="AF109" s="107"/>
      <c r="AG109" s="107" t="s">
        <v>119</v>
      </c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</row>
    <row r="110" spans="1:60" outlineLevel="1">
      <c r="A110" s="110"/>
      <c r="B110" s="111"/>
      <c r="C110" s="140" t="s">
        <v>182</v>
      </c>
      <c r="D110" s="113"/>
      <c r="E110" s="114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07"/>
      <c r="Z110" s="107"/>
      <c r="AA110" s="107"/>
      <c r="AB110" s="107"/>
      <c r="AC110" s="107"/>
      <c r="AD110" s="107"/>
      <c r="AE110" s="107"/>
      <c r="AF110" s="107"/>
      <c r="AG110" s="107" t="s">
        <v>121</v>
      </c>
      <c r="AH110" s="107">
        <v>0</v>
      </c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</row>
    <row r="111" spans="1:60" outlineLevel="1">
      <c r="A111" s="110"/>
      <c r="B111" s="111"/>
      <c r="C111" s="140" t="s">
        <v>317</v>
      </c>
      <c r="D111" s="113"/>
      <c r="E111" s="114">
        <v>9.3940000000000001</v>
      </c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07"/>
      <c r="Z111" s="107"/>
      <c r="AA111" s="107"/>
      <c r="AB111" s="107"/>
      <c r="AC111" s="107"/>
      <c r="AD111" s="107"/>
      <c r="AE111" s="107"/>
      <c r="AF111" s="107"/>
      <c r="AG111" s="107" t="s">
        <v>121</v>
      </c>
      <c r="AH111" s="107">
        <v>5</v>
      </c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</row>
    <row r="112" spans="1:60" outlineLevel="1">
      <c r="A112" s="110"/>
      <c r="B112" s="111"/>
      <c r="C112" s="141" t="s">
        <v>124</v>
      </c>
      <c r="D112" s="115"/>
      <c r="E112" s="116">
        <v>9.3940000000000001</v>
      </c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07"/>
      <c r="Z112" s="107"/>
      <c r="AA112" s="107"/>
      <c r="AB112" s="107"/>
      <c r="AC112" s="107"/>
      <c r="AD112" s="107"/>
      <c r="AE112" s="107"/>
      <c r="AF112" s="107"/>
      <c r="AG112" s="107" t="s">
        <v>121</v>
      </c>
      <c r="AH112" s="107">
        <v>1</v>
      </c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</row>
    <row r="113" spans="1:60" outlineLevel="1">
      <c r="A113" s="130">
        <v>16</v>
      </c>
      <c r="B113" s="131" t="s">
        <v>188</v>
      </c>
      <c r="C113" s="139" t="s">
        <v>189</v>
      </c>
      <c r="D113" s="132" t="s">
        <v>190</v>
      </c>
      <c r="E113" s="133">
        <v>0.28182000000000001</v>
      </c>
      <c r="F113" s="134"/>
      <c r="G113" s="135">
        <f>ROUND(E113*F113,2)</f>
        <v>0</v>
      </c>
      <c r="H113" s="134"/>
      <c r="I113" s="135">
        <f>ROUND(E113*H113,2)</f>
        <v>0</v>
      </c>
      <c r="J113" s="134"/>
      <c r="K113" s="135">
        <f>ROUND(E113*J113,2)</f>
        <v>0</v>
      </c>
      <c r="L113" s="135">
        <v>21</v>
      </c>
      <c r="M113" s="135">
        <f>G113*(1+L113/100)</f>
        <v>0</v>
      </c>
      <c r="N113" s="135">
        <v>1E-3</v>
      </c>
      <c r="O113" s="135">
        <f>ROUND(E113*N113,2)</f>
        <v>0</v>
      </c>
      <c r="P113" s="135">
        <v>0</v>
      </c>
      <c r="Q113" s="135">
        <f>ROUND(E113*P113,2)</f>
        <v>0</v>
      </c>
      <c r="R113" s="135" t="s">
        <v>163</v>
      </c>
      <c r="S113" s="135" t="s">
        <v>117</v>
      </c>
      <c r="T113" s="136" t="s">
        <v>117</v>
      </c>
      <c r="U113" s="112">
        <v>0</v>
      </c>
      <c r="V113" s="112">
        <f>ROUND(E113*U113,2)</f>
        <v>0</v>
      </c>
      <c r="W113" s="112"/>
      <c r="X113" s="112" t="s">
        <v>164</v>
      </c>
      <c r="Y113" s="107"/>
      <c r="Z113" s="107"/>
      <c r="AA113" s="107"/>
      <c r="AB113" s="107"/>
      <c r="AC113" s="107"/>
      <c r="AD113" s="107"/>
      <c r="AE113" s="107"/>
      <c r="AF113" s="107"/>
      <c r="AG113" s="107" t="s">
        <v>165</v>
      </c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</row>
    <row r="114" spans="1:60" outlineLevel="1">
      <c r="A114" s="110"/>
      <c r="B114" s="111"/>
      <c r="C114" s="140" t="s">
        <v>191</v>
      </c>
      <c r="D114" s="113"/>
      <c r="E114" s="114"/>
      <c r="F114" s="112"/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07"/>
      <c r="Z114" s="107"/>
      <c r="AA114" s="107"/>
      <c r="AB114" s="107"/>
      <c r="AC114" s="107"/>
      <c r="AD114" s="107"/>
      <c r="AE114" s="107"/>
      <c r="AF114" s="107"/>
      <c r="AG114" s="107" t="s">
        <v>121</v>
      </c>
      <c r="AH114" s="107">
        <v>0</v>
      </c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</row>
    <row r="115" spans="1:60" outlineLevel="1">
      <c r="A115" s="110"/>
      <c r="B115" s="111"/>
      <c r="C115" s="140" t="s">
        <v>192</v>
      </c>
      <c r="D115" s="113"/>
      <c r="E115" s="114"/>
      <c r="F115" s="112"/>
      <c r="G115" s="112"/>
      <c r="H115" s="112"/>
      <c r="I115" s="112"/>
      <c r="J115" s="112"/>
      <c r="K115" s="112"/>
      <c r="L115" s="112"/>
      <c r="M115" s="112"/>
      <c r="N115" s="112"/>
      <c r="O115" s="112"/>
      <c r="P115" s="112"/>
      <c r="Q115" s="112"/>
      <c r="R115" s="112"/>
      <c r="S115" s="112"/>
      <c r="T115" s="112"/>
      <c r="U115" s="112"/>
      <c r="V115" s="112"/>
      <c r="W115" s="112"/>
      <c r="X115" s="112"/>
      <c r="Y115" s="107"/>
      <c r="Z115" s="107"/>
      <c r="AA115" s="107"/>
      <c r="AB115" s="107"/>
      <c r="AC115" s="107"/>
      <c r="AD115" s="107"/>
      <c r="AE115" s="107"/>
      <c r="AF115" s="107"/>
      <c r="AG115" s="107" t="s">
        <v>121</v>
      </c>
      <c r="AH115" s="107">
        <v>0</v>
      </c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</row>
    <row r="116" spans="1:60" outlineLevel="1">
      <c r="A116" s="110"/>
      <c r="B116" s="111"/>
      <c r="C116" s="140" t="s">
        <v>318</v>
      </c>
      <c r="D116" s="113"/>
      <c r="E116" s="114">
        <v>0.28182000000000001</v>
      </c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07"/>
      <c r="Z116" s="107"/>
      <c r="AA116" s="107"/>
      <c r="AB116" s="107"/>
      <c r="AC116" s="107"/>
      <c r="AD116" s="107"/>
      <c r="AE116" s="107"/>
      <c r="AF116" s="107"/>
      <c r="AG116" s="107" t="s">
        <v>121</v>
      </c>
      <c r="AH116" s="107">
        <v>5</v>
      </c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</row>
    <row r="117" spans="1:60" outlineLevel="1">
      <c r="A117" s="110"/>
      <c r="B117" s="111"/>
      <c r="C117" s="141" t="s">
        <v>124</v>
      </c>
      <c r="D117" s="115"/>
      <c r="E117" s="116">
        <v>0.28182000000000001</v>
      </c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07"/>
      <c r="Z117" s="107"/>
      <c r="AA117" s="107"/>
      <c r="AB117" s="107"/>
      <c r="AC117" s="107"/>
      <c r="AD117" s="107"/>
      <c r="AE117" s="107"/>
      <c r="AF117" s="107"/>
      <c r="AG117" s="107" t="s">
        <v>121</v>
      </c>
      <c r="AH117" s="107">
        <v>1</v>
      </c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</row>
    <row r="118" spans="1:60" outlineLevel="1">
      <c r="A118" s="130">
        <v>17</v>
      </c>
      <c r="B118" s="131" t="s">
        <v>194</v>
      </c>
      <c r="C118" s="139" t="s">
        <v>195</v>
      </c>
      <c r="D118" s="132" t="s">
        <v>175</v>
      </c>
      <c r="E118" s="133">
        <v>9.3940000000000001</v>
      </c>
      <c r="F118" s="134"/>
      <c r="G118" s="135">
        <f>ROUND(E118*F118,2)</f>
        <v>0</v>
      </c>
      <c r="H118" s="134"/>
      <c r="I118" s="135">
        <f>ROUND(E118*H118,2)</f>
        <v>0</v>
      </c>
      <c r="J118" s="134"/>
      <c r="K118" s="135">
        <f>ROUND(E118*J118,2)</f>
        <v>0</v>
      </c>
      <c r="L118" s="135">
        <v>21</v>
      </c>
      <c r="M118" s="135">
        <f>G118*(1+L118/100)</f>
        <v>0</v>
      </c>
      <c r="N118" s="135">
        <v>0</v>
      </c>
      <c r="O118" s="135">
        <f>ROUND(E118*N118,2)</f>
        <v>0</v>
      </c>
      <c r="P118" s="135">
        <v>0</v>
      </c>
      <c r="Q118" s="135">
        <f>ROUND(E118*P118,2)</f>
        <v>0</v>
      </c>
      <c r="R118" s="135"/>
      <c r="S118" s="135" t="s">
        <v>117</v>
      </c>
      <c r="T118" s="136" t="s">
        <v>117</v>
      </c>
      <c r="U118" s="112">
        <v>1.0999999999999999E-2</v>
      </c>
      <c r="V118" s="112">
        <f>ROUND(E118*U118,2)</f>
        <v>0.1</v>
      </c>
      <c r="W118" s="112"/>
      <c r="X118" s="112" t="s">
        <v>118</v>
      </c>
      <c r="Y118" s="107"/>
      <c r="Z118" s="107"/>
      <c r="AA118" s="107"/>
      <c r="AB118" s="107"/>
      <c r="AC118" s="107"/>
      <c r="AD118" s="107"/>
      <c r="AE118" s="107"/>
      <c r="AF118" s="107"/>
      <c r="AG118" s="107" t="s">
        <v>119</v>
      </c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</row>
    <row r="119" spans="1:60" outlineLevel="1">
      <c r="A119" s="110"/>
      <c r="B119" s="111"/>
      <c r="C119" s="140" t="s">
        <v>182</v>
      </c>
      <c r="D119" s="113"/>
      <c r="E119" s="114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07"/>
      <c r="Z119" s="107"/>
      <c r="AA119" s="107"/>
      <c r="AB119" s="107"/>
      <c r="AC119" s="107"/>
      <c r="AD119" s="107"/>
      <c r="AE119" s="107"/>
      <c r="AF119" s="107"/>
      <c r="AG119" s="107" t="s">
        <v>121</v>
      </c>
      <c r="AH119" s="107">
        <v>0</v>
      </c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</row>
    <row r="120" spans="1:60" outlineLevel="1">
      <c r="A120" s="110"/>
      <c r="B120" s="111"/>
      <c r="C120" s="140" t="s">
        <v>317</v>
      </c>
      <c r="D120" s="113"/>
      <c r="E120" s="114">
        <v>9.3940000000000001</v>
      </c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07"/>
      <c r="Z120" s="107"/>
      <c r="AA120" s="107"/>
      <c r="AB120" s="107"/>
      <c r="AC120" s="107"/>
      <c r="AD120" s="107"/>
      <c r="AE120" s="107"/>
      <c r="AF120" s="107"/>
      <c r="AG120" s="107" t="s">
        <v>121</v>
      </c>
      <c r="AH120" s="107">
        <v>5</v>
      </c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</row>
    <row r="121" spans="1:60" outlineLevel="1">
      <c r="A121" s="110"/>
      <c r="B121" s="111"/>
      <c r="C121" s="141" t="s">
        <v>124</v>
      </c>
      <c r="D121" s="115"/>
      <c r="E121" s="116">
        <v>9.3940000000000001</v>
      </c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07"/>
      <c r="Z121" s="107"/>
      <c r="AA121" s="107"/>
      <c r="AB121" s="107"/>
      <c r="AC121" s="107"/>
      <c r="AD121" s="107"/>
      <c r="AE121" s="107"/>
      <c r="AF121" s="107"/>
      <c r="AG121" s="107" t="s">
        <v>121</v>
      </c>
      <c r="AH121" s="107">
        <v>1</v>
      </c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</row>
    <row r="122" spans="1:60" outlineLevel="1">
      <c r="A122" s="130">
        <v>18</v>
      </c>
      <c r="B122" s="131" t="s">
        <v>196</v>
      </c>
      <c r="C122" s="139" t="s">
        <v>197</v>
      </c>
      <c r="D122" s="132" t="s">
        <v>116</v>
      </c>
      <c r="E122" s="133">
        <v>0.14091000000000001</v>
      </c>
      <c r="F122" s="134"/>
      <c r="G122" s="135">
        <f>ROUND(E122*F122,2)</f>
        <v>0</v>
      </c>
      <c r="H122" s="134"/>
      <c r="I122" s="135">
        <f>ROUND(E122*H122,2)</f>
        <v>0</v>
      </c>
      <c r="J122" s="134"/>
      <c r="K122" s="135">
        <f>ROUND(E122*J122,2)</f>
        <v>0</v>
      </c>
      <c r="L122" s="135">
        <v>21</v>
      </c>
      <c r="M122" s="135">
        <f>G122*(1+L122/100)</f>
        <v>0</v>
      </c>
      <c r="N122" s="135">
        <v>0</v>
      </c>
      <c r="O122" s="135">
        <f>ROUND(E122*N122,2)</f>
        <v>0</v>
      </c>
      <c r="P122" s="135">
        <v>0</v>
      </c>
      <c r="Q122" s="135">
        <f>ROUND(E122*P122,2)</f>
        <v>0</v>
      </c>
      <c r="R122" s="135"/>
      <c r="S122" s="135" t="s">
        <v>117</v>
      </c>
      <c r="T122" s="136" t="s">
        <v>117</v>
      </c>
      <c r="U122" s="112">
        <v>0.26</v>
      </c>
      <c r="V122" s="112">
        <f>ROUND(E122*U122,2)</f>
        <v>0.04</v>
      </c>
      <c r="W122" s="112"/>
      <c r="X122" s="112" t="s">
        <v>118</v>
      </c>
      <c r="Y122" s="107"/>
      <c r="Z122" s="107"/>
      <c r="AA122" s="107"/>
      <c r="AB122" s="107"/>
      <c r="AC122" s="107"/>
      <c r="AD122" s="107"/>
      <c r="AE122" s="107"/>
      <c r="AF122" s="107"/>
      <c r="AG122" s="107" t="s">
        <v>119</v>
      </c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</row>
    <row r="123" spans="1:60" outlineLevel="1">
      <c r="A123" s="110"/>
      <c r="B123" s="111"/>
      <c r="C123" s="140" t="s">
        <v>182</v>
      </c>
      <c r="D123" s="113"/>
      <c r="E123" s="114"/>
      <c r="F123" s="112"/>
      <c r="G123" s="112"/>
      <c r="H123" s="112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07"/>
      <c r="Z123" s="107"/>
      <c r="AA123" s="107"/>
      <c r="AB123" s="107"/>
      <c r="AC123" s="107"/>
      <c r="AD123" s="107"/>
      <c r="AE123" s="107"/>
      <c r="AF123" s="107"/>
      <c r="AG123" s="107" t="s">
        <v>121</v>
      </c>
      <c r="AH123" s="107">
        <v>0</v>
      </c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</row>
    <row r="124" spans="1:60" outlineLevel="1">
      <c r="A124" s="110"/>
      <c r="B124" s="111"/>
      <c r="C124" s="140" t="s">
        <v>198</v>
      </c>
      <c r="D124" s="113"/>
      <c r="E124" s="114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07"/>
      <c r="Z124" s="107"/>
      <c r="AA124" s="107"/>
      <c r="AB124" s="107"/>
      <c r="AC124" s="107"/>
      <c r="AD124" s="107"/>
      <c r="AE124" s="107"/>
      <c r="AF124" s="107"/>
      <c r="AG124" s="107" t="s">
        <v>121</v>
      </c>
      <c r="AH124" s="107">
        <v>0</v>
      </c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</row>
    <row r="125" spans="1:60" outlineLevel="1">
      <c r="A125" s="110"/>
      <c r="B125" s="111"/>
      <c r="C125" s="140" t="s">
        <v>319</v>
      </c>
      <c r="D125" s="113"/>
      <c r="E125" s="114">
        <v>0.14091000000000001</v>
      </c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07"/>
      <c r="Z125" s="107"/>
      <c r="AA125" s="107"/>
      <c r="AB125" s="107"/>
      <c r="AC125" s="107"/>
      <c r="AD125" s="107"/>
      <c r="AE125" s="107"/>
      <c r="AF125" s="107"/>
      <c r="AG125" s="107" t="s">
        <v>121</v>
      </c>
      <c r="AH125" s="107">
        <v>5</v>
      </c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</row>
    <row r="126" spans="1:60" outlineLevel="1">
      <c r="A126" s="110"/>
      <c r="B126" s="111"/>
      <c r="C126" s="141" t="s">
        <v>124</v>
      </c>
      <c r="D126" s="115"/>
      <c r="E126" s="116">
        <v>0.14091000000000001</v>
      </c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07"/>
      <c r="Z126" s="107"/>
      <c r="AA126" s="107"/>
      <c r="AB126" s="107"/>
      <c r="AC126" s="107"/>
      <c r="AD126" s="107"/>
      <c r="AE126" s="107"/>
      <c r="AF126" s="107"/>
      <c r="AG126" s="107" t="s">
        <v>121</v>
      </c>
      <c r="AH126" s="107">
        <v>1</v>
      </c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</row>
    <row r="127" spans="1:60" outlineLevel="1">
      <c r="A127" s="130">
        <v>19</v>
      </c>
      <c r="B127" s="131" t="s">
        <v>200</v>
      </c>
      <c r="C127" s="139" t="s">
        <v>201</v>
      </c>
      <c r="D127" s="132" t="s">
        <v>116</v>
      </c>
      <c r="E127" s="133">
        <v>1.8790000000000001E-2</v>
      </c>
      <c r="F127" s="134"/>
      <c r="G127" s="135">
        <f>ROUND(E127*F127,2)</f>
        <v>0</v>
      </c>
      <c r="H127" s="134"/>
      <c r="I127" s="135">
        <f>ROUND(E127*H127,2)</f>
        <v>0</v>
      </c>
      <c r="J127" s="134"/>
      <c r="K127" s="135">
        <f>ROUND(E127*J127,2)</f>
        <v>0</v>
      </c>
      <c r="L127" s="135">
        <v>21</v>
      </c>
      <c r="M127" s="135">
        <f>G127*(1+L127/100)</f>
        <v>0</v>
      </c>
      <c r="N127" s="135">
        <v>0</v>
      </c>
      <c r="O127" s="135">
        <f>ROUND(E127*N127,2)</f>
        <v>0</v>
      </c>
      <c r="P127" s="135">
        <v>0</v>
      </c>
      <c r="Q127" s="135">
        <f>ROUND(E127*P127,2)</f>
        <v>0</v>
      </c>
      <c r="R127" s="135"/>
      <c r="S127" s="135" t="s">
        <v>117</v>
      </c>
      <c r="T127" s="136" t="s">
        <v>117</v>
      </c>
      <c r="U127" s="112">
        <v>4.9870000000000001</v>
      </c>
      <c r="V127" s="112">
        <f>ROUND(E127*U127,2)</f>
        <v>0.09</v>
      </c>
      <c r="W127" s="112"/>
      <c r="X127" s="112" t="s">
        <v>118</v>
      </c>
      <c r="Y127" s="107"/>
      <c r="Z127" s="107"/>
      <c r="AA127" s="107"/>
      <c r="AB127" s="107"/>
      <c r="AC127" s="107"/>
      <c r="AD127" s="107"/>
      <c r="AE127" s="107"/>
      <c r="AF127" s="107"/>
      <c r="AG127" s="107" t="s">
        <v>119</v>
      </c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</row>
    <row r="128" spans="1:60" outlineLevel="1">
      <c r="A128" s="110"/>
      <c r="B128" s="111"/>
      <c r="C128" s="140" t="s">
        <v>182</v>
      </c>
      <c r="D128" s="113"/>
      <c r="E128" s="114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07"/>
      <c r="Z128" s="107"/>
      <c r="AA128" s="107"/>
      <c r="AB128" s="107"/>
      <c r="AC128" s="107"/>
      <c r="AD128" s="107"/>
      <c r="AE128" s="107"/>
      <c r="AF128" s="107"/>
      <c r="AG128" s="107" t="s">
        <v>121</v>
      </c>
      <c r="AH128" s="107">
        <v>0</v>
      </c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</row>
    <row r="129" spans="1:60" outlineLevel="1">
      <c r="A129" s="110"/>
      <c r="B129" s="111"/>
      <c r="C129" s="140" t="s">
        <v>202</v>
      </c>
      <c r="D129" s="113"/>
      <c r="E129" s="114"/>
      <c r="F129" s="112"/>
      <c r="G129" s="112"/>
      <c r="H129" s="112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07"/>
      <c r="Z129" s="107"/>
      <c r="AA129" s="107"/>
      <c r="AB129" s="107"/>
      <c r="AC129" s="107"/>
      <c r="AD129" s="107"/>
      <c r="AE129" s="107"/>
      <c r="AF129" s="107"/>
      <c r="AG129" s="107" t="s">
        <v>121</v>
      </c>
      <c r="AH129" s="107">
        <v>0</v>
      </c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</row>
    <row r="130" spans="1:60" outlineLevel="1">
      <c r="A130" s="110"/>
      <c r="B130" s="111"/>
      <c r="C130" s="140" t="s">
        <v>320</v>
      </c>
      <c r="D130" s="113"/>
      <c r="E130" s="114">
        <v>1.8790000000000001E-2</v>
      </c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07"/>
      <c r="Z130" s="107"/>
      <c r="AA130" s="107"/>
      <c r="AB130" s="107"/>
      <c r="AC130" s="107"/>
      <c r="AD130" s="107"/>
      <c r="AE130" s="107"/>
      <c r="AF130" s="107"/>
      <c r="AG130" s="107" t="s">
        <v>121</v>
      </c>
      <c r="AH130" s="107">
        <v>5</v>
      </c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</row>
    <row r="131" spans="1:60" outlineLevel="1">
      <c r="A131" s="110"/>
      <c r="B131" s="111"/>
      <c r="C131" s="141" t="s">
        <v>124</v>
      </c>
      <c r="D131" s="115"/>
      <c r="E131" s="116">
        <v>1.8790000000000001E-2</v>
      </c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07"/>
      <c r="Z131" s="107"/>
      <c r="AA131" s="107"/>
      <c r="AB131" s="107"/>
      <c r="AC131" s="107"/>
      <c r="AD131" s="107"/>
      <c r="AE131" s="107"/>
      <c r="AF131" s="107"/>
      <c r="AG131" s="107" t="s">
        <v>121</v>
      </c>
      <c r="AH131" s="107">
        <v>1</v>
      </c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</row>
    <row r="132" spans="1:60" outlineLevel="1">
      <c r="A132" s="130">
        <v>20</v>
      </c>
      <c r="B132" s="131" t="s">
        <v>321</v>
      </c>
      <c r="C132" s="139" t="s">
        <v>322</v>
      </c>
      <c r="D132" s="132" t="s">
        <v>175</v>
      </c>
      <c r="E132" s="133">
        <v>0.7</v>
      </c>
      <c r="F132" s="134"/>
      <c r="G132" s="135">
        <f>ROUND(E132*F132,2)</f>
        <v>0</v>
      </c>
      <c r="H132" s="134"/>
      <c r="I132" s="135">
        <f>ROUND(E132*H132,2)</f>
        <v>0</v>
      </c>
      <c r="J132" s="134"/>
      <c r="K132" s="135">
        <f>ROUND(E132*J132,2)</f>
        <v>0</v>
      </c>
      <c r="L132" s="135">
        <v>21</v>
      </c>
      <c r="M132" s="135">
        <f>G132*(1+L132/100)</f>
        <v>0</v>
      </c>
      <c r="N132" s="135">
        <v>0</v>
      </c>
      <c r="O132" s="135">
        <f>ROUND(E132*N132,2)</f>
        <v>0</v>
      </c>
      <c r="P132" s="135">
        <v>0.22500000000000001</v>
      </c>
      <c r="Q132" s="135">
        <f>ROUND(E132*P132,2)</f>
        <v>0.16</v>
      </c>
      <c r="R132" s="135"/>
      <c r="S132" s="135" t="s">
        <v>117</v>
      </c>
      <c r="T132" s="136" t="s">
        <v>117</v>
      </c>
      <c r="U132" s="112">
        <v>0.14199999999999999</v>
      </c>
      <c r="V132" s="112">
        <f>ROUND(E132*U132,2)</f>
        <v>0.1</v>
      </c>
      <c r="W132" s="112"/>
      <c r="X132" s="112" t="s">
        <v>118</v>
      </c>
      <c r="Y132" s="107"/>
      <c r="Z132" s="107"/>
      <c r="AA132" s="107"/>
      <c r="AB132" s="107"/>
      <c r="AC132" s="107"/>
      <c r="AD132" s="107"/>
      <c r="AE132" s="107"/>
      <c r="AF132" s="107"/>
      <c r="AG132" s="107" t="s">
        <v>119</v>
      </c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</row>
    <row r="133" spans="1:60" outlineLevel="1">
      <c r="A133" s="110"/>
      <c r="B133" s="111"/>
      <c r="C133" s="140" t="s">
        <v>290</v>
      </c>
      <c r="D133" s="113"/>
      <c r="E133" s="114"/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07"/>
      <c r="Z133" s="107"/>
      <c r="AA133" s="107"/>
      <c r="AB133" s="107"/>
      <c r="AC133" s="107"/>
      <c r="AD133" s="107"/>
      <c r="AE133" s="107"/>
      <c r="AF133" s="107"/>
      <c r="AG133" s="107" t="s">
        <v>121</v>
      </c>
      <c r="AH133" s="107">
        <v>0</v>
      </c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</row>
    <row r="134" spans="1:60" outlineLevel="1">
      <c r="A134" s="110"/>
      <c r="B134" s="111"/>
      <c r="C134" s="140" t="s">
        <v>291</v>
      </c>
      <c r="D134" s="113"/>
      <c r="E134" s="114"/>
      <c r="F134" s="112"/>
      <c r="G134" s="112"/>
      <c r="H134" s="112"/>
      <c r="I134" s="112"/>
      <c r="J134" s="112"/>
      <c r="K134" s="112"/>
      <c r="L134" s="112"/>
      <c r="M134" s="112"/>
      <c r="N134" s="112"/>
      <c r="O134" s="112"/>
      <c r="P134" s="112"/>
      <c r="Q134" s="112"/>
      <c r="R134" s="112"/>
      <c r="S134" s="112"/>
      <c r="T134" s="112"/>
      <c r="U134" s="112"/>
      <c r="V134" s="112"/>
      <c r="W134" s="112"/>
      <c r="X134" s="112"/>
      <c r="Y134" s="107"/>
      <c r="Z134" s="107"/>
      <c r="AA134" s="107"/>
      <c r="AB134" s="107"/>
      <c r="AC134" s="107"/>
      <c r="AD134" s="107"/>
      <c r="AE134" s="107"/>
      <c r="AF134" s="107"/>
      <c r="AG134" s="107" t="s">
        <v>121</v>
      </c>
      <c r="AH134" s="107">
        <v>0</v>
      </c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</row>
    <row r="135" spans="1:60" outlineLevel="1">
      <c r="A135" s="110"/>
      <c r="B135" s="111"/>
      <c r="C135" s="140" t="s">
        <v>323</v>
      </c>
      <c r="D135" s="113"/>
      <c r="E135" s="114">
        <v>0.7</v>
      </c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07"/>
      <c r="Z135" s="107"/>
      <c r="AA135" s="107"/>
      <c r="AB135" s="107"/>
      <c r="AC135" s="107"/>
      <c r="AD135" s="107"/>
      <c r="AE135" s="107"/>
      <c r="AF135" s="107"/>
      <c r="AG135" s="107" t="s">
        <v>121</v>
      </c>
      <c r="AH135" s="107">
        <v>0</v>
      </c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</row>
    <row r="136" spans="1:60" outlineLevel="1">
      <c r="A136" s="110"/>
      <c r="B136" s="111"/>
      <c r="C136" s="141" t="s">
        <v>124</v>
      </c>
      <c r="D136" s="115"/>
      <c r="E136" s="116">
        <v>0.7</v>
      </c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07"/>
      <c r="Z136" s="107"/>
      <c r="AA136" s="107"/>
      <c r="AB136" s="107"/>
      <c r="AC136" s="107"/>
      <c r="AD136" s="107"/>
      <c r="AE136" s="107"/>
      <c r="AF136" s="107"/>
      <c r="AG136" s="107" t="s">
        <v>121</v>
      </c>
      <c r="AH136" s="107">
        <v>1</v>
      </c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</row>
    <row r="137" spans="1:60" outlineLevel="1">
      <c r="A137" s="130">
        <v>21</v>
      </c>
      <c r="B137" s="131" t="s">
        <v>324</v>
      </c>
      <c r="C137" s="139" t="s">
        <v>325</v>
      </c>
      <c r="D137" s="132" t="s">
        <v>175</v>
      </c>
      <c r="E137" s="133">
        <v>0.7</v>
      </c>
      <c r="F137" s="134"/>
      <c r="G137" s="135">
        <f>ROUND(E137*F137,2)</f>
        <v>0</v>
      </c>
      <c r="H137" s="134"/>
      <c r="I137" s="135">
        <f>ROUND(E137*H137,2)</f>
        <v>0</v>
      </c>
      <c r="J137" s="134"/>
      <c r="K137" s="135">
        <f>ROUND(E137*J137,2)</f>
        <v>0</v>
      </c>
      <c r="L137" s="135">
        <v>21</v>
      </c>
      <c r="M137" s="135">
        <f>G137*(1+L137/100)</f>
        <v>0</v>
      </c>
      <c r="N137" s="135">
        <v>0</v>
      </c>
      <c r="O137" s="135">
        <f>ROUND(E137*N137,2)</f>
        <v>0</v>
      </c>
      <c r="P137" s="135">
        <v>0.44</v>
      </c>
      <c r="Q137" s="135">
        <f>ROUND(E137*P137,2)</f>
        <v>0.31</v>
      </c>
      <c r="R137" s="135"/>
      <c r="S137" s="135" t="s">
        <v>117</v>
      </c>
      <c r="T137" s="136" t="s">
        <v>117</v>
      </c>
      <c r="U137" s="112">
        <v>0.63200000000000001</v>
      </c>
      <c r="V137" s="112">
        <f>ROUND(E137*U137,2)</f>
        <v>0.44</v>
      </c>
      <c r="W137" s="112"/>
      <c r="X137" s="112" t="s">
        <v>118</v>
      </c>
      <c r="Y137" s="107"/>
      <c r="Z137" s="107"/>
      <c r="AA137" s="107"/>
      <c r="AB137" s="107"/>
      <c r="AC137" s="107"/>
      <c r="AD137" s="107"/>
      <c r="AE137" s="107"/>
      <c r="AF137" s="107"/>
      <c r="AG137" s="107" t="s">
        <v>119</v>
      </c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</row>
    <row r="138" spans="1:60" outlineLevel="1">
      <c r="A138" s="110"/>
      <c r="B138" s="111"/>
      <c r="C138" s="140" t="s">
        <v>326</v>
      </c>
      <c r="D138" s="113"/>
      <c r="E138" s="114"/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07"/>
      <c r="Z138" s="107"/>
      <c r="AA138" s="107"/>
      <c r="AB138" s="107"/>
      <c r="AC138" s="107"/>
      <c r="AD138" s="107"/>
      <c r="AE138" s="107"/>
      <c r="AF138" s="107"/>
      <c r="AG138" s="107" t="s">
        <v>121</v>
      </c>
      <c r="AH138" s="107">
        <v>0</v>
      </c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</row>
    <row r="139" spans="1:60" outlineLevel="1">
      <c r="A139" s="110"/>
      <c r="B139" s="111"/>
      <c r="C139" s="140" t="s">
        <v>327</v>
      </c>
      <c r="D139" s="113"/>
      <c r="E139" s="114">
        <v>0.7</v>
      </c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07"/>
      <c r="Z139" s="107"/>
      <c r="AA139" s="107"/>
      <c r="AB139" s="107"/>
      <c r="AC139" s="107"/>
      <c r="AD139" s="107"/>
      <c r="AE139" s="107"/>
      <c r="AF139" s="107"/>
      <c r="AG139" s="107" t="s">
        <v>121</v>
      </c>
      <c r="AH139" s="107">
        <v>5</v>
      </c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</row>
    <row r="140" spans="1:60" outlineLevel="1">
      <c r="A140" s="110"/>
      <c r="B140" s="111"/>
      <c r="C140" s="141" t="s">
        <v>124</v>
      </c>
      <c r="D140" s="115"/>
      <c r="E140" s="116">
        <v>0.7</v>
      </c>
      <c r="F140" s="112"/>
      <c r="G140" s="112"/>
      <c r="H140" s="112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112"/>
      <c r="X140" s="112"/>
      <c r="Y140" s="107"/>
      <c r="Z140" s="107"/>
      <c r="AA140" s="107"/>
      <c r="AB140" s="107"/>
      <c r="AC140" s="107"/>
      <c r="AD140" s="107"/>
      <c r="AE140" s="107"/>
      <c r="AF140" s="107"/>
      <c r="AG140" s="107" t="s">
        <v>121</v>
      </c>
      <c r="AH140" s="107">
        <v>1</v>
      </c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</row>
    <row r="141" spans="1:60" outlineLevel="1">
      <c r="A141" s="130">
        <v>22</v>
      </c>
      <c r="B141" s="131" t="s">
        <v>328</v>
      </c>
      <c r="C141" s="139" t="s">
        <v>329</v>
      </c>
      <c r="D141" s="132" t="s">
        <v>175</v>
      </c>
      <c r="E141" s="133">
        <v>0.7</v>
      </c>
      <c r="F141" s="134"/>
      <c r="G141" s="135">
        <f>ROUND(E141*F141,2)</f>
        <v>0</v>
      </c>
      <c r="H141" s="134"/>
      <c r="I141" s="135">
        <f>ROUND(E141*H141,2)</f>
        <v>0</v>
      </c>
      <c r="J141" s="134"/>
      <c r="K141" s="135">
        <f>ROUND(E141*J141,2)</f>
        <v>0</v>
      </c>
      <c r="L141" s="135">
        <v>21</v>
      </c>
      <c r="M141" s="135">
        <f>G141*(1+L141/100)</f>
        <v>0</v>
      </c>
      <c r="N141" s="135">
        <v>0</v>
      </c>
      <c r="O141" s="135">
        <f>ROUND(E141*N141,2)</f>
        <v>0</v>
      </c>
      <c r="P141" s="135">
        <v>0.44</v>
      </c>
      <c r="Q141" s="135">
        <f>ROUND(E141*P141,2)</f>
        <v>0.31</v>
      </c>
      <c r="R141" s="135"/>
      <c r="S141" s="135" t="s">
        <v>117</v>
      </c>
      <c r="T141" s="136" t="s">
        <v>117</v>
      </c>
      <c r="U141" s="112">
        <v>0.376</v>
      </c>
      <c r="V141" s="112">
        <f>ROUND(E141*U141,2)</f>
        <v>0.26</v>
      </c>
      <c r="W141" s="112"/>
      <c r="X141" s="112" t="s">
        <v>118</v>
      </c>
      <c r="Y141" s="107"/>
      <c r="Z141" s="107"/>
      <c r="AA141" s="107"/>
      <c r="AB141" s="107"/>
      <c r="AC141" s="107"/>
      <c r="AD141" s="107"/>
      <c r="AE141" s="107"/>
      <c r="AF141" s="107"/>
      <c r="AG141" s="107" t="s">
        <v>119</v>
      </c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</row>
    <row r="142" spans="1:60" outlineLevel="1">
      <c r="A142" s="110"/>
      <c r="B142" s="111"/>
      <c r="C142" s="140" t="s">
        <v>326</v>
      </c>
      <c r="D142" s="113"/>
      <c r="E142" s="114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112"/>
      <c r="X142" s="112"/>
      <c r="Y142" s="107"/>
      <c r="Z142" s="107"/>
      <c r="AA142" s="107"/>
      <c r="AB142" s="107"/>
      <c r="AC142" s="107"/>
      <c r="AD142" s="107"/>
      <c r="AE142" s="107"/>
      <c r="AF142" s="107"/>
      <c r="AG142" s="107" t="s">
        <v>121</v>
      </c>
      <c r="AH142" s="107">
        <v>0</v>
      </c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</row>
    <row r="143" spans="1:60" outlineLevel="1">
      <c r="A143" s="110"/>
      <c r="B143" s="111"/>
      <c r="C143" s="140" t="s">
        <v>327</v>
      </c>
      <c r="D143" s="113"/>
      <c r="E143" s="114">
        <v>0.7</v>
      </c>
      <c r="F143" s="112"/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112"/>
      <c r="X143" s="112"/>
      <c r="Y143" s="107"/>
      <c r="Z143" s="107"/>
      <c r="AA143" s="107"/>
      <c r="AB143" s="107"/>
      <c r="AC143" s="107"/>
      <c r="AD143" s="107"/>
      <c r="AE143" s="107"/>
      <c r="AF143" s="107"/>
      <c r="AG143" s="107" t="s">
        <v>121</v>
      </c>
      <c r="AH143" s="107">
        <v>5</v>
      </c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</row>
    <row r="144" spans="1:60" outlineLevel="1">
      <c r="A144" s="110"/>
      <c r="B144" s="111"/>
      <c r="C144" s="141" t="s">
        <v>124</v>
      </c>
      <c r="D144" s="115"/>
      <c r="E144" s="116">
        <v>0.7</v>
      </c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07"/>
      <c r="Z144" s="107"/>
      <c r="AA144" s="107"/>
      <c r="AB144" s="107"/>
      <c r="AC144" s="107"/>
      <c r="AD144" s="107"/>
      <c r="AE144" s="107"/>
      <c r="AF144" s="107"/>
      <c r="AG144" s="107" t="s">
        <v>121</v>
      </c>
      <c r="AH144" s="107">
        <v>1</v>
      </c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</row>
    <row r="145" spans="1:60">
      <c r="A145" s="124" t="s">
        <v>112</v>
      </c>
      <c r="B145" s="125" t="s">
        <v>62</v>
      </c>
      <c r="C145" s="138" t="s">
        <v>63</v>
      </c>
      <c r="D145" s="126"/>
      <c r="E145" s="127"/>
      <c r="F145" s="128"/>
      <c r="G145" s="128">
        <f>SUMIF(AG146:AG150,"&lt;&gt;NOR",G146:G150)</f>
        <v>0</v>
      </c>
      <c r="H145" s="128"/>
      <c r="I145" s="128">
        <f>SUM(I146:I150)</f>
        <v>0</v>
      </c>
      <c r="J145" s="128"/>
      <c r="K145" s="128">
        <f>SUM(K146:K150)</f>
        <v>0</v>
      </c>
      <c r="L145" s="128"/>
      <c r="M145" s="128">
        <f>SUM(M146:M150)</f>
        <v>0</v>
      </c>
      <c r="N145" s="128"/>
      <c r="O145" s="128">
        <f>SUM(O146:O150)</f>
        <v>0</v>
      </c>
      <c r="P145" s="128"/>
      <c r="Q145" s="128">
        <f>SUM(Q146:Q150)</f>
        <v>0</v>
      </c>
      <c r="R145" s="128"/>
      <c r="S145" s="128"/>
      <c r="T145" s="129"/>
      <c r="U145" s="123"/>
      <c r="V145" s="123">
        <f>SUM(V146:V150)</f>
        <v>0</v>
      </c>
      <c r="W145" s="123"/>
      <c r="X145" s="123"/>
      <c r="AG145" t="s">
        <v>113</v>
      </c>
    </row>
    <row r="146" spans="1:60" ht="22.5" outlineLevel="1">
      <c r="A146" s="130">
        <v>23</v>
      </c>
      <c r="B146" s="131" t="s">
        <v>330</v>
      </c>
      <c r="C146" s="139" t="s">
        <v>331</v>
      </c>
      <c r="D146" s="132" t="s">
        <v>332</v>
      </c>
      <c r="E146" s="133">
        <v>10</v>
      </c>
      <c r="F146" s="134"/>
      <c r="G146" s="135">
        <f>ROUND(E146*F146,2)</f>
        <v>0</v>
      </c>
      <c r="H146" s="134"/>
      <c r="I146" s="135">
        <f>ROUND(E146*H146,2)</f>
        <v>0</v>
      </c>
      <c r="J146" s="134"/>
      <c r="K146" s="135">
        <f>ROUND(E146*J146,2)</f>
        <v>0</v>
      </c>
      <c r="L146" s="135">
        <v>21</v>
      </c>
      <c r="M146" s="135">
        <f>G146*(1+L146/100)</f>
        <v>0</v>
      </c>
      <c r="N146" s="135">
        <v>0</v>
      </c>
      <c r="O146" s="135">
        <f>ROUND(E146*N146,2)</f>
        <v>0</v>
      </c>
      <c r="P146" s="135">
        <v>0</v>
      </c>
      <c r="Q146" s="135">
        <f>ROUND(E146*P146,2)</f>
        <v>0</v>
      </c>
      <c r="R146" s="135"/>
      <c r="S146" s="135" t="s">
        <v>117</v>
      </c>
      <c r="T146" s="136" t="s">
        <v>333</v>
      </c>
      <c r="U146" s="112">
        <v>0</v>
      </c>
      <c r="V146" s="112">
        <f>ROUND(E146*U146,2)</f>
        <v>0</v>
      </c>
      <c r="W146" s="112"/>
      <c r="X146" s="112" t="s">
        <v>334</v>
      </c>
      <c r="Y146" s="107"/>
      <c r="Z146" s="107"/>
      <c r="AA146" s="107"/>
      <c r="AB146" s="107"/>
      <c r="AC146" s="107"/>
      <c r="AD146" s="107"/>
      <c r="AE146" s="107"/>
      <c r="AF146" s="107"/>
      <c r="AG146" s="107" t="s">
        <v>335</v>
      </c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</row>
    <row r="147" spans="1:60" ht="22.5" outlineLevel="1">
      <c r="A147" s="110"/>
      <c r="B147" s="111"/>
      <c r="C147" s="280" t="s">
        <v>336</v>
      </c>
      <c r="D147" s="281"/>
      <c r="E147" s="281"/>
      <c r="F147" s="281"/>
      <c r="G147" s="281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07"/>
      <c r="Z147" s="107"/>
      <c r="AA147" s="107"/>
      <c r="AB147" s="107"/>
      <c r="AC147" s="107"/>
      <c r="AD147" s="107"/>
      <c r="AE147" s="107"/>
      <c r="AF147" s="107"/>
      <c r="AG147" s="107" t="s">
        <v>147</v>
      </c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37" t="str">
        <f>C147</f>
        <v>položka zahrnuje dodávku protlačovaného potrubí a veškeré pomocné práce (startovací zařízení, startovací a cílová jáma, opěrné a vodící bloky a pod.)</v>
      </c>
      <c r="BB147" s="107"/>
      <c r="BC147" s="107"/>
      <c r="BD147" s="107"/>
      <c r="BE147" s="107"/>
      <c r="BF147" s="107"/>
      <c r="BG147" s="107"/>
      <c r="BH147" s="107"/>
    </row>
    <row r="148" spans="1:60" outlineLevel="1">
      <c r="A148" s="110"/>
      <c r="B148" s="111"/>
      <c r="C148" s="140" t="s">
        <v>337</v>
      </c>
      <c r="D148" s="113"/>
      <c r="E148" s="114"/>
      <c r="F148" s="112"/>
      <c r="G148" s="112"/>
      <c r="H148" s="112"/>
      <c r="I148" s="112"/>
      <c r="J148" s="112"/>
      <c r="K148" s="112"/>
      <c r="L148" s="112"/>
      <c r="M148" s="112"/>
      <c r="N148" s="112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07"/>
      <c r="Z148" s="107"/>
      <c r="AA148" s="107"/>
      <c r="AB148" s="107"/>
      <c r="AC148" s="107"/>
      <c r="AD148" s="107"/>
      <c r="AE148" s="107"/>
      <c r="AF148" s="107"/>
      <c r="AG148" s="107" t="s">
        <v>121</v>
      </c>
      <c r="AH148" s="107">
        <v>0</v>
      </c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</row>
    <row r="149" spans="1:60" outlineLevel="1">
      <c r="A149" s="110"/>
      <c r="B149" s="111"/>
      <c r="C149" s="140" t="s">
        <v>338</v>
      </c>
      <c r="D149" s="113"/>
      <c r="E149" s="114">
        <v>10</v>
      </c>
      <c r="F149" s="112"/>
      <c r="G149" s="112"/>
      <c r="H149" s="112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07"/>
      <c r="Z149" s="107"/>
      <c r="AA149" s="107"/>
      <c r="AB149" s="107"/>
      <c r="AC149" s="107"/>
      <c r="AD149" s="107"/>
      <c r="AE149" s="107"/>
      <c r="AF149" s="107"/>
      <c r="AG149" s="107" t="s">
        <v>121</v>
      </c>
      <c r="AH149" s="107">
        <v>0</v>
      </c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/>
      <c r="AY149" s="107"/>
      <c r="AZ149" s="107"/>
      <c r="BA149" s="107"/>
      <c r="BB149" s="107"/>
      <c r="BC149" s="107"/>
      <c r="BD149" s="107"/>
      <c r="BE149" s="107"/>
      <c r="BF149" s="107"/>
      <c r="BG149" s="107"/>
      <c r="BH149" s="107"/>
    </row>
    <row r="150" spans="1:60" outlineLevel="1">
      <c r="A150" s="110"/>
      <c r="B150" s="111"/>
      <c r="C150" s="141" t="s">
        <v>124</v>
      </c>
      <c r="D150" s="115"/>
      <c r="E150" s="116">
        <v>10</v>
      </c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07"/>
      <c r="Z150" s="107"/>
      <c r="AA150" s="107"/>
      <c r="AB150" s="107"/>
      <c r="AC150" s="107"/>
      <c r="AD150" s="107"/>
      <c r="AE150" s="107"/>
      <c r="AF150" s="107"/>
      <c r="AG150" s="107" t="s">
        <v>121</v>
      </c>
      <c r="AH150" s="107">
        <v>1</v>
      </c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/>
      <c r="AY150" s="107"/>
      <c r="AZ150" s="107"/>
      <c r="BA150" s="107"/>
      <c r="BB150" s="107"/>
      <c r="BC150" s="107"/>
      <c r="BD150" s="107"/>
      <c r="BE150" s="107"/>
      <c r="BF150" s="107"/>
      <c r="BG150" s="107"/>
      <c r="BH150" s="107"/>
    </row>
    <row r="151" spans="1:60">
      <c r="A151" s="124" t="s">
        <v>112</v>
      </c>
      <c r="B151" s="125" t="s">
        <v>66</v>
      </c>
      <c r="C151" s="138" t="s">
        <v>67</v>
      </c>
      <c r="D151" s="126"/>
      <c r="E151" s="127"/>
      <c r="F151" s="128"/>
      <c r="G151" s="128">
        <f>SUMIF(AG152:AG163,"&lt;&gt;NOR",G152:G163)</f>
        <v>0</v>
      </c>
      <c r="H151" s="128"/>
      <c r="I151" s="128">
        <f>SUM(I152:I163)</f>
        <v>0</v>
      </c>
      <c r="J151" s="128"/>
      <c r="K151" s="128">
        <f>SUM(K152:K163)</f>
        <v>0</v>
      </c>
      <c r="L151" s="128"/>
      <c r="M151" s="128">
        <f>SUM(M152:M163)</f>
        <v>0</v>
      </c>
      <c r="N151" s="128"/>
      <c r="O151" s="128">
        <f>SUM(O152:O163)</f>
        <v>0.64</v>
      </c>
      <c r="P151" s="128"/>
      <c r="Q151" s="128">
        <f>SUM(Q152:Q163)</f>
        <v>0</v>
      </c>
      <c r="R151" s="128"/>
      <c r="S151" s="128"/>
      <c r="T151" s="129"/>
      <c r="U151" s="123"/>
      <c r="V151" s="123">
        <f>SUM(V152:V163)</f>
        <v>0.36000000000000004</v>
      </c>
      <c r="W151" s="123"/>
      <c r="X151" s="123"/>
      <c r="AG151" t="s">
        <v>113</v>
      </c>
    </row>
    <row r="152" spans="1:60" outlineLevel="1">
      <c r="A152" s="130">
        <v>24</v>
      </c>
      <c r="B152" s="131" t="s">
        <v>339</v>
      </c>
      <c r="C152" s="139" t="s">
        <v>340</v>
      </c>
      <c r="D152" s="132" t="s">
        <v>175</v>
      </c>
      <c r="E152" s="133">
        <v>0.7</v>
      </c>
      <c r="F152" s="134"/>
      <c r="G152" s="135">
        <f>ROUND(E152*F152,2)</f>
        <v>0</v>
      </c>
      <c r="H152" s="134"/>
      <c r="I152" s="135">
        <f>ROUND(E152*H152,2)</f>
        <v>0</v>
      </c>
      <c r="J152" s="134"/>
      <c r="K152" s="135">
        <f>ROUND(E152*J152,2)</f>
        <v>0</v>
      </c>
      <c r="L152" s="135">
        <v>21</v>
      </c>
      <c r="M152" s="135">
        <f>G152*(1+L152/100)</f>
        <v>0</v>
      </c>
      <c r="N152" s="135">
        <v>7.3899999999999993E-2</v>
      </c>
      <c r="O152" s="135">
        <f>ROUND(E152*N152,2)</f>
        <v>0.05</v>
      </c>
      <c r="P152" s="135">
        <v>0</v>
      </c>
      <c r="Q152" s="135">
        <f>ROUND(E152*P152,2)</f>
        <v>0</v>
      </c>
      <c r="R152" s="135"/>
      <c r="S152" s="135" t="s">
        <v>117</v>
      </c>
      <c r="T152" s="136" t="s">
        <v>117</v>
      </c>
      <c r="U152" s="112">
        <v>0.47799999999999998</v>
      </c>
      <c r="V152" s="112">
        <f>ROUND(E152*U152,2)</f>
        <v>0.33</v>
      </c>
      <c r="W152" s="112"/>
      <c r="X152" s="112" t="s">
        <v>118</v>
      </c>
      <c r="Y152" s="107"/>
      <c r="Z152" s="107"/>
      <c r="AA152" s="107"/>
      <c r="AB152" s="107"/>
      <c r="AC152" s="107"/>
      <c r="AD152" s="107"/>
      <c r="AE152" s="107"/>
      <c r="AF152" s="107"/>
      <c r="AG152" s="107" t="s">
        <v>119</v>
      </c>
      <c r="AH152" s="107"/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/>
      <c r="AY152" s="107"/>
      <c r="AZ152" s="107"/>
      <c r="BA152" s="107"/>
      <c r="BB152" s="107"/>
      <c r="BC152" s="107"/>
      <c r="BD152" s="107"/>
      <c r="BE152" s="107"/>
      <c r="BF152" s="107"/>
      <c r="BG152" s="107"/>
      <c r="BH152" s="107"/>
    </row>
    <row r="153" spans="1:60" outlineLevel="1">
      <c r="A153" s="110"/>
      <c r="B153" s="111"/>
      <c r="C153" s="140" t="s">
        <v>341</v>
      </c>
      <c r="D153" s="113"/>
      <c r="E153" s="114"/>
      <c r="F153" s="112"/>
      <c r="G153" s="112"/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2"/>
      <c r="Y153" s="107"/>
      <c r="Z153" s="107"/>
      <c r="AA153" s="107"/>
      <c r="AB153" s="107"/>
      <c r="AC153" s="107"/>
      <c r="AD153" s="107"/>
      <c r="AE153" s="107"/>
      <c r="AF153" s="107"/>
      <c r="AG153" s="107" t="s">
        <v>121</v>
      </c>
      <c r="AH153" s="107">
        <v>0</v>
      </c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/>
      <c r="AY153" s="107"/>
      <c r="AZ153" s="107"/>
      <c r="BA153" s="107"/>
      <c r="BB153" s="107"/>
      <c r="BC153" s="107"/>
      <c r="BD153" s="107"/>
      <c r="BE153" s="107"/>
      <c r="BF153" s="107"/>
      <c r="BG153" s="107"/>
      <c r="BH153" s="107"/>
    </row>
    <row r="154" spans="1:60" outlineLevel="1">
      <c r="A154" s="110"/>
      <c r="B154" s="111"/>
      <c r="C154" s="140" t="s">
        <v>327</v>
      </c>
      <c r="D154" s="113"/>
      <c r="E154" s="114">
        <v>0.7</v>
      </c>
      <c r="F154" s="112"/>
      <c r="G154" s="112"/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07"/>
      <c r="Z154" s="107"/>
      <c r="AA154" s="107"/>
      <c r="AB154" s="107"/>
      <c r="AC154" s="107"/>
      <c r="AD154" s="107"/>
      <c r="AE154" s="107"/>
      <c r="AF154" s="107"/>
      <c r="AG154" s="107" t="s">
        <v>121</v>
      </c>
      <c r="AH154" s="107">
        <v>5</v>
      </c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/>
      <c r="AY154" s="107"/>
      <c r="AZ154" s="107"/>
      <c r="BA154" s="107"/>
      <c r="BB154" s="107"/>
      <c r="BC154" s="107"/>
      <c r="BD154" s="107"/>
      <c r="BE154" s="107"/>
      <c r="BF154" s="107"/>
      <c r="BG154" s="107"/>
      <c r="BH154" s="107"/>
    </row>
    <row r="155" spans="1:60" outlineLevel="1">
      <c r="A155" s="110"/>
      <c r="B155" s="111"/>
      <c r="C155" s="141" t="s">
        <v>124</v>
      </c>
      <c r="D155" s="115"/>
      <c r="E155" s="116">
        <v>0.7</v>
      </c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2"/>
      <c r="W155" s="112"/>
      <c r="X155" s="112"/>
      <c r="Y155" s="107"/>
      <c r="Z155" s="107"/>
      <c r="AA155" s="107"/>
      <c r="AB155" s="107"/>
      <c r="AC155" s="107"/>
      <c r="AD155" s="107"/>
      <c r="AE155" s="107"/>
      <c r="AF155" s="107"/>
      <c r="AG155" s="107" t="s">
        <v>121</v>
      </c>
      <c r="AH155" s="107">
        <v>1</v>
      </c>
      <c r="AI155" s="107"/>
      <c r="AJ155" s="107"/>
      <c r="AK155" s="107"/>
      <c r="AL155" s="107"/>
      <c r="AM155" s="107"/>
      <c r="AN155" s="107"/>
      <c r="AO155" s="107"/>
      <c r="AP155" s="107"/>
      <c r="AQ155" s="107"/>
      <c r="AR155" s="107"/>
      <c r="AS155" s="107"/>
      <c r="AT155" s="107"/>
      <c r="AU155" s="107"/>
      <c r="AV155" s="107"/>
      <c r="AW155" s="107"/>
      <c r="AX155" s="107"/>
      <c r="AY155" s="107"/>
      <c r="AZ155" s="107"/>
      <c r="BA155" s="107"/>
      <c r="BB155" s="107"/>
      <c r="BC155" s="107"/>
      <c r="BD155" s="107"/>
      <c r="BE155" s="107"/>
      <c r="BF155" s="107"/>
      <c r="BG155" s="107"/>
      <c r="BH155" s="107"/>
    </row>
    <row r="156" spans="1:60" outlineLevel="1">
      <c r="A156" s="130">
        <v>25</v>
      </c>
      <c r="B156" s="131" t="s">
        <v>342</v>
      </c>
      <c r="C156" s="139" t="s">
        <v>343</v>
      </c>
      <c r="D156" s="132" t="s">
        <v>175</v>
      </c>
      <c r="E156" s="133">
        <v>0.7</v>
      </c>
      <c r="F156" s="134"/>
      <c r="G156" s="135">
        <f>ROUND(E156*F156,2)</f>
        <v>0</v>
      </c>
      <c r="H156" s="134"/>
      <c r="I156" s="135">
        <f>ROUND(E156*H156,2)</f>
        <v>0</v>
      </c>
      <c r="J156" s="134"/>
      <c r="K156" s="135">
        <f>ROUND(E156*J156,2)</f>
        <v>0</v>
      </c>
      <c r="L156" s="135">
        <v>21</v>
      </c>
      <c r="M156" s="135">
        <f>G156*(1+L156/100)</f>
        <v>0</v>
      </c>
      <c r="N156" s="135">
        <v>0.40481</v>
      </c>
      <c r="O156" s="135">
        <f>ROUND(E156*N156,2)</f>
        <v>0.28000000000000003</v>
      </c>
      <c r="P156" s="135">
        <v>0</v>
      </c>
      <c r="Q156" s="135">
        <f>ROUND(E156*P156,2)</f>
        <v>0</v>
      </c>
      <c r="R156" s="135"/>
      <c r="S156" s="135" t="s">
        <v>117</v>
      </c>
      <c r="T156" s="136" t="s">
        <v>117</v>
      </c>
      <c r="U156" s="112">
        <v>1.9E-2</v>
      </c>
      <c r="V156" s="112">
        <f>ROUND(E156*U156,2)</f>
        <v>0.01</v>
      </c>
      <c r="W156" s="112"/>
      <c r="X156" s="112" t="s">
        <v>118</v>
      </c>
      <c r="Y156" s="107"/>
      <c r="Z156" s="107"/>
      <c r="AA156" s="107"/>
      <c r="AB156" s="107"/>
      <c r="AC156" s="107"/>
      <c r="AD156" s="107"/>
      <c r="AE156" s="107"/>
      <c r="AF156" s="107"/>
      <c r="AG156" s="107" t="s">
        <v>119</v>
      </c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/>
      <c r="AY156" s="107"/>
      <c r="AZ156" s="107"/>
      <c r="BA156" s="107"/>
      <c r="BB156" s="107"/>
      <c r="BC156" s="107"/>
      <c r="BD156" s="107"/>
      <c r="BE156" s="107"/>
      <c r="BF156" s="107"/>
      <c r="BG156" s="107"/>
      <c r="BH156" s="107"/>
    </row>
    <row r="157" spans="1:60" outlineLevel="1">
      <c r="A157" s="110"/>
      <c r="B157" s="111"/>
      <c r="C157" s="140" t="s">
        <v>341</v>
      </c>
      <c r="D157" s="113"/>
      <c r="E157" s="114"/>
      <c r="F157" s="112"/>
      <c r="G157" s="112"/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07"/>
      <c r="Z157" s="107"/>
      <c r="AA157" s="107"/>
      <c r="AB157" s="107"/>
      <c r="AC157" s="107"/>
      <c r="AD157" s="107"/>
      <c r="AE157" s="107"/>
      <c r="AF157" s="107"/>
      <c r="AG157" s="107" t="s">
        <v>121</v>
      </c>
      <c r="AH157" s="107">
        <v>0</v>
      </c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/>
      <c r="AY157" s="107"/>
      <c r="AZ157" s="107"/>
      <c r="BA157" s="107"/>
      <c r="BB157" s="107"/>
      <c r="BC157" s="107"/>
      <c r="BD157" s="107"/>
      <c r="BE157" s="107"/>
      <c r="BF157" s="107"/>
      <c r="BG157" s="107"/>
      <c r="BH157" s="107"/>
    </row>
    <row r="158" spans="1:60" outlineLevel="1">
      <c r="A158" s="110"/>
      <c r="B158" s="111"/>
      <c r="C158" s="140" t="s">
        <v>327</v>
      </c>
      <c r="D158" s="113"/>
      <c r="E158" s="114">
        <v>0.7</v>
      </c>
      <c r="F158" s="112"/>
      <c r="G158" s="112"/>
      <c r="H158" s="112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112"/>
      <c r="X158" s="112"/>
      <c r="Y158" s="107"/>
      <c r="Z158" s="107"/>
      <c r="AA158" s="107"/>
      <c r="AB158" s="107"/>
      <c r="AC158" s="107"/>
      <c r="AD158" s="107"/>
      <c r="AE158" s="107"/>
      <c r="AF158" s="107"/>
      <c r="AG158" s="107" t="s">
        <v>121</v>
      </c>
      <c r="AH158" s="107">
        <v>5</v>
      </c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/>
      <c r="AY158" s="107"/>
      <c r="AZ158" s="107"/>
      <c r="BA158" s="107"/>
      <c r="BB158" s="107"/>
      <c r="BC158" s="107"/>
      <c r="BD158" s="107"/>
      <c r="BE158" s="107"/>
      <c r="BF158" s="107"/>
      <c r="BG158" s="107"/>
      <c r="BH158" s="107"/>
    </row>
    <row r="159" spans="1:60" outlineLevel="1">
      <c r="A159" s="110"/>
      <c r="B159" s="111"/>
      <c r="C159" s="141" t="s">
        <v>124</v>
      </c>
      <c r="D159" s="115"/>
      <c r="E159" s="116">
        <v>0.7</v>
      </c>
      <c r="F159" s="112"/>
      <c r="G159" s="112"/>
      <c r="H159" s="112"/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07"/>
      <c r="Z159" s="107"/>
      <c r="AA159" s="107"/>
      <c r="AB159" s="107"/>
      <c r="AC159" s="107"/>
      <c r="AD159" s="107"/>
      <c r="AE159" s="107"/>
      <c r="AF159" s="107"/>
      <c r="AG159" s="107" t="s">
        <v>121</v>
      </c>
      <c r="AH159" s="107">
        <v>1</v>
      </c>
      <c r="AI159" s="107"/>
      <c r="AJ159" s="107"/>
      <c r="AK159" s="107"/>
      <c r="AL159" s="107"/>
      <c r="AM159" s="107"/>
      <c r="AN159" s="107"/>
      <c r="AO159" s="107"/>
      <c r="AP159" s="107"/>
      <c r="AQ159" s="107"/>
      <c r="AR159" s="107"/>
      <c r="AS159" s="107"/>
      <c r="AT159" s="107"/>
      <c r="AU159" s="107"/>
      <c r="AV159" s="107"/>
      <c r="AW159" s="107"/>
      <c r="AX159" s="107"/>
      <c r="AY159" s="107"/>
      <c r="AZ159" s="107"/>
      <c r="BA159" s="107"/>
      <c r="BB159" s="107"/>
      <c r="BC159" s="107"/>
      <c r="BD159" s="107"/>
      <c r="BE159" s="107"/>
      <c r="BF159" s="107"/>
      <c r="BG159" s="107"/>
      <c r="BH159" s="107"/>
    </row>
    <row r="160" spans="1:60" outlineLevel="1">
      <c r="A160" s="130">
        <v>26</v>
      </c>
      <c r="B160" s="131" t="s">
        <v>344</v>
      </c>
      <c r="C160" s="139" t="s">
        <v>345</v>
      </c>
      <c r="D160" s="132" t="s">
        <v>175</v>
      </c>
      <c r="E160" s="133">
        <v>0.7</v>
      </c>
      <c r="F160" s="134"/>
      <c r="G160" s="135">
        <f>ROUND(E160*F160,2)</f>
        <v>0</v>
      </c>
      <c r="H160" s="134"/>
      <c r="I160" s="135">
        <f>ROUND(E160*H160,2)</f>
        <v>0</v>
      </c>
      <c r="J160" s="134"/>
      <c r="K160" s="135">
        <f>ROUND(E160*J160,2)</f>
        <v>0</v>
      </c>
      <c r="L160" s="135">
        <v>21</v>
      </c>
      <c r="M160" s="135">
        <f>G160*(1+L160/100)</f>
        <v>0</v>
      </c>
      <c r="N160" s="135">
        <v>0.441</v>
      </c>
      <c r="O160" s="135">
        <f>ROUND(E160*N160,2)</f>
        <v>0.31</v>
      </c>
      <c r="P160" s="135">
        <v>0</v>
      </c>
      <c r="Q160" s="135">
        <f>ROUND(E160*P160,2)</f>
        <v>0</v>
      </c>
      <c r="R160" s="135"/>
      <c r="S160" s="135" t="s">
        <v>117</v>
      </c>
      <c r="T160" s="136" t="s">
        <v>117</v>
      </c>
      <c r="U160" s="112">
        <v>2.9000000000000001E-2</v>
      </c>
      <c r="V160" s="112">
        <f>ROUND(E160*U160,2)</f>
        <v>0.02</v>
      </c>
      <c r="W160" s="112"/>
      <c r="X160" s="112" t="s">
        <v>118</v>
      </c>
      <c r="Y160" s="107"/>
      <c r="Z160" s="107"/>
      <c r="AA160" s="107"/>
      <c r="AB160" s="107"/>
      <c r="AC160" s="107"/>
      <c r="AD160" s="107"/>
      <c r="AE160" s="107"/>
      <c r="AF160" s="107"/>
      <c r="AG160" s="107" t="s">
        <v>119</v>
      </c>
      <c r="AH160" s="107"/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/>
      <c r="AY160" s="107"/>
      <c r="AZ160" s="107"/>
      <c r="BA160" s="107"/>
      <c r="BB160" s="107"/>
      <c r="BC160" s="107"/>
      <c r="BD160" s="107"/>
      <c r="BE160" s="107"/>
      <c r="BF160" s="107"/>
      <c r="BG160" s="107"/>
      <c r="BH160" s="107"/>
    </row>
    <row r="161" spans="1:60" outlineLevel="1">
      <c r="A161" s="110"/>
      <c r="B161" s="111"/>
      <c r="C161" s="140" t="s">
        <v>341</v>
      </c>
      <c r="D161" s="113"/>
      <c r="E161" s="114"/>
      <c r="F161" s="112"/>
      <c r="G161" s="112"/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2"/>
      <c r="Y161" s="107"/>
      <c r="Z161" s="107"/>
      <c r="AA161" s="107"/>
      <c r="AB161" s="107"/>
      <c r="AC161" s="107"/>
      <c r="AD161" s="107"/>
      <c r="AE161" s="107"/>
      <c r="AF161" s="107"/>
      <c r="AG161" s="107" t="s">
        <v>121</v>
      </c>
      <c r="AH161" s="107">
        <v>0</v>
      </c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/>
      <c r="AY161" s="107"/>
      <c r="AZ161" s="107"/>
      <c r="BA161" s="107"/>
      <c r="BB161" s="107"/>
      <c r="BC161" s="107"/>
      <c r="BD161" s="107"/>
      <c r="BE161" s="107"/>
      <c r="BF161" s="107"/>
      <c r="BG161" s="107"/>
      <c r="BH161" s="107"/>
    </row>
    <row r="162" spans="1:60" outlineLevel="1">
      <c r="A162" s="110"/>
      <c r="B162" s="111"/>
      <c r="C162" s="140" t="s">
        <v>327</v>
      </c>
      <c r="D162" s="113"/>
      <c r="E162" s="114">
        <v>0.7</v>
      </c>
      <c r="F162" s="112"/>
      <c r="G162" s="112"/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2"/>
      <c r="Y162" s="107"/>
      <c r="Z162" s="107"/>
      <c r="AA162" s="107"/>
      <c r="AB162" s="107"/>
      <c r="AC162" s="107"/>
      <c r="AD162" s="107"/>
      <c r="AE162" s="107"/>
      <c r="AF162" s="107"/>
      <c r="AG162" s="107" t="s">
        <v>121</v>
      </c>
      <c r="AH162" s="107">
        <v>5</v>
      </c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/>
      <c r="AY162" s="107"/>
      <c r="AZ162" s="107"/>
      <c r="BA162" s="107"/>
      <c r="BB162" s="107"/>
      <c r="BC162" s="107"/>
      <c r="BD162" s="107"/>
      <c r="BE162" s="107"/>
      <c r="BF162" s="107"/>
      <c r="BG162" s="107"/>
      <c r="BH162" s="107"/>
    </row>
    <row r="163" spans="1:60" outlineLevel="1">
      <c r="A163" s="110"/>
      <c r="B163" s="111"/>
      <c r="C163" s="141" t="s">
        <v>124</v>
      </c>
      <c r="D163" s="115"/>
      <c r="E163" s="116">
        <v>0.7</v>
      </c>
      <c r="F163" s="112"/>
      <c r="G163" s="112"/>
      <c r="H163" s="112"/>
      <c r="I163" s="112"/>
      <c r="J163" s="112"/>
      <c r="K163" s="112"/>
      <c r="L163" s="112"/>
      <c r="M163" s="112"/>
      <c r="N163" s="112"/>
      <c r="O163" s="112"/>
      <c r="P163" s="112"/>
      <c r="Q163" s="112"/>
      <c r="R163" s="112"/>
      <c r="S163" s="112"/>
      <c r="T163" s="112"/>
      <c r="U163" s="112"/>
      <c r="V163" s="112"/>
      <c r="W163" s="112"/>
      <c r="X163" s="112"/>
      <c r="Y163" s="107"/>
      <c r="Z163" s="107"/>
      <c r="AA163" s="107"/>
      <c r="AB163" s="107"/>
      <c r="AC163" s="107"/>
      <c r="AD163" s="107"/>
      <c r="AE163" s="107"/>
      <c r="AF163" s="107"/>
      <c r="AG163" s="107" t="s">
        <v>121</v>
      </c>
      <c r="AH163" s="107">
        <v>1</v>
      </c>
      <c r="AI163" s="107"/>
      <c r="AJ163" s="107"/>
      <c r="AK163" s="107"/>
      <c r="AL163" s="107"/>
      <c r="AM163" s="107"/>
      <c r="AN163" s="107"/>
      <c r="AO163" s="107"/>
      <c r="AP163" s="107"/>
      <c r="AQ163" s="107"/>
      <c r="AR163" s="107"/>
      <c r="AS163" s="107"/>
      <c r="AT163" s="107"/>
      <c r="AU163" s="107"/>
      <c r="AV163" s="107"/>
      <c r="AW163" s="107"/>
      <c r="AX163" s="107"/>
      <c r="AY163" s="107"/>
      <c r="AZ163" s="107"/>
      <c r="BA163" s="107"/>
      <c r="BB163" s="107"/>
      <c r="BC163" s="107"/>
      <c r="BD163" s="107"/>
      <c r="BE163" s="107"/>
      <c r="BF163" s="107"/>
      <c r="BG163" s="107"/>
      <c r="BH163" s="107"/>
    </row>
    <row r="164" spans="1:60">
      <c r="A164" s="124" t="s">
        <v>112</v>
      </c>
      <c r="B164" s="125" t="s">
        <v>72</v>
      </c>
      <c r="C164" s="138" t="s">
        <v>73</v>
      </c>
      <c r="D164" s="126"/>
      <c r="E164" s="127"/>
      <c r="F164" s="128"/>
      <c r="G164" s="128">
        <f>SUMIF(AG165:AG165,"&lt;&gt;NOR",G165:G165)</f>
        <v>0</v>
      </c>
      <c r="H164" s="128"/>
      <c r="I164" s="128">
        <f>SUM(I165:I165)</f>
        <v>0</v>
      </c>
      <c r="J164" s="128"/>
      <c r="K164" s="128">
        <f>SUM(K165:K165)</f>
        <v>0</v>
      </c>
      <c r="L164" s="128"/>
      <c r="M164" s="128">
        <f>SUM(M165:M165)</f>
        <v>0</v>
      </c>
      <c r="N164" s="128"/>
      <c r="O164" s="128">
        <f>SUM(O165:O165)</f>
        <v>0</v>
      </c>
      <c r="P164" s="128"/>
      <c r="Q164" s="128">
        <f>SUM(Q165:Q165)</f>
        <v>0</v>
      </c>
      <c r="R164" s="128"/>
      <c r="S164" s="128"/>
      <c r="T164" s="129"/>
      <c r="U164" s="123"/>
      <c r="V164" s="123">
        <f>SUM(V165:V165)</f>
        <v>2.02</v>
      </c>
      <c r="W164" s="123"/>
      <c r="X164" s="123"/>
      <c r="AG164" t="s">
        <v>113</v>
      </c>
    </row>
    <row r="165" spans="1:60" outlineLevel="1">
      <c r="A165" s="148">
        <v>27</v>
      </c>
      <c r="B165" s="149" t="s">
        <v>278</v>
      </c>
      <c r="C165" s="155" t="s">
        <v>346</v>
      </c>
      <c r="D165" s="150" t="s">
        <v>162</v>
      </c>
      <c r="E165" s="151">
        <v>5.18323</v>
      </c>
      <c r="F165" s="152"/>
      <c r="G165" s="153">
        <f>ROUND(E165*F165,2)</f>
        <v>0</v>
      </c>
      <c r="H165" s="152"/>
      <c r="I165" s="153">
        <f>ROUND(E165*H165,2)</f>
        <v>0</v>
      </c>
      <c r="J165" s="152"/>
      <c r="K165" s="153">
        <f>ROUND(E165*J165,2)</f>
        <v>0</v>
      </c>
      <c r="L165" s="153">
        <v>21</v>
      </c>
      <c r="M165" s="153">
        <f>G165*(1+L165/100)</f>
        <v>0</v>
      </c>
      <c r="N165" s="153">
        <v>0</v>
      </c>
      <c r="O165" s="153">
        <f>ROUND(E165*N165,2)</f>
        <v>0</v>
      </c>
      <c r="P165" s="153">
        <v>0</v>
      </c>
      <c r="Q165" s="153">
        <f>ROUND(E165*P165,2)</f>
        <v>0</v>
      </c>
      <c r="R165" s="153"/>
      <c r="S165" s="153" t="s">
        <v>117</v>
      </c>
      <c r="T165" s="154" t="s">
        <v>117</v>
      </c>
      <c r="U165" s="112">
        <v>0.39</v>
      </c>
      <c r="V165" s="112">
        <f>ROUND(E165*U165,2)</f>
        <v>2.02</v>
      </c>
      <c r="W165" s="112"/>
      <c r="X165" s="112" t="s">
        <v>280</v>
      </c>
      <c r="Y165" s="107"/>
      <c r="Z165" s="107"/>
      <c r="AA165" s="107"/>
      <c r="AB165" s="107"/>
      <c r="AC165" s="107"/>
      <c r="AD165" s="107"/>
      <c r="AE165" s="107"/>
      <c r="AF165" s="107"/>
      <c r="AG165" s="107" t="s">
        <v>281</v>
      </c>
      <c r="AH165" s="107"/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/>
      <c r="AY165" s="107"/>
      <c r="AZ165" s="107"/>
      <c r="BA165" s="107"/>
      <c r="BB165" s="107"/>
      <c r="BC165" s="107"/>
      <c r="BD165" s="107"/>
      <c r="BE165" s="107"/>
      <c r="BF165" s="107"/>
      <c r="BG165" s="107"/>
      <c r="BH165" s="107"/>
    </row>
    <row r="166" spans="1:60">
      <c r="A166" s="124" t="s">
        <v>112</v>
      </c>
      <c r="B166" s="125" t="s">
        <v>74</v>
      </c>
      <c r="C166" s="138" t="s">
        <v>75</v>
      </c>
      <c r="D166" s="126"/>
      <c r="E166" s="127"/>
      <c r="F166" s="128"/>
      <c r="G166" s="128">
        <f>SUMIF(AG167:AG184,"&lt;&gt;NOR",G167:G184)</f>
        <v>0</v>
      </c>
      <c r="H166" s="128"/>
      <c r="I166" s="128">
        <f>SUM(I167:I184)</f>
        <v>0</v>
      </c>
      <c r="J166" s="128"/>
      <c r="K166" s="128">
        <f>SUM(K167:K184)</f>
        <v>0</v>
      </c>
      <c r="L166" s="128"/>
      <c r="M166" s="128">
        <f>SUM(M167:M184)</f>
        <v>0</v>
      </c>
      <c r="N166" s="128"/>
      <c r="O166" s="128">
        <f>SUM(O167:O184)</f>
        <v>0</v>
      </c>
      <c r="P166" s="128"/>
      <c r="Q166" s="128">
        <f>SUM(Q167:Q184)</f>
        <v>0</v>
      </c>
      <c r="R166" s="128"/>
      <c r="S166" s="128"/>
      <c r="T166" s="129"/>
      <c r="U166" s="123"/>
      <c r="V166" s="123">
        <f>SUM(V167:V184)</f>
        <v>0</v>
      </c>
      <c r="W166" s="123"/>
      <c r="X166" s="123"/>
      <c r="AG166" t="s">
        <v>113</v>
      </c>
    </row>
    <row r="167" spans="1:60" outlineLevel="1">
      <c r="A167" s="148">
        <v>28</v>
      </c>
      <c r="B167" s="149" t="s">
        <v>347</v>
      </c>
      <c r="C167" s="155" t="s">
        <v>348</v>
      </c>
      <c r="D167" s="150" t="s">
        <v>236</v>
      </c>
      <c r="E167" s="151">
        <v>7</v>
      </c>
      <c r="F167" s="152"/>
      <c r="G167" s="153">
        <f t="shared" ref="G167:G184" si="0">ROUND(E167*F167,2)</f>
        <v>0</v>
      </c>
      <c r="H167" s="152"/>
      <c r="I167" s="153">
        <f t="shared" ref="I167:I184" si="1">ROUND(E167*H167,2)</f>
        <v>0</v>
      </c>
      <c r="J167" s="152"/>
      <c r="K167" s="153">
        <f t="shared" ref="K167:K184" si="2">ROUND(E167*J167,2)</f>
        <v>0</v>
      </c>
      <c r="L167" s="153">
        <v>21</v>
      </c>
      <c r="M167" s="153">
        <f t="shared" ref="M167:M184" si="3">G167*(1+L167/100)</f>
        <v>0</v>
      </c>
      <c r="N167" s="153">
        <v>0</v>
      </c>
      <c r="O167" s="153">
        <f t="shared" ref="O167:O184" si="4">ROUND(E167*N167,2)</f>
        <v>0</v>
      </c>
      <c r="P167" s="153">
        <v>0</v>
      </c>
      <c r="Q167" s="153">
        <f t="shared" ref="Q167:Q184" si="5">ROUND(E167*P167,2)</f>
        <v>0</v>
      </c>
      <c r="R167" s="153"/>
      <c r="S167" s="153" t="s">
        <v>349</v>
      </c>
      <c r="T167" s="154" t="s">
        <v>333</v>
      </c>
      <c r="U167" s="112">
        <v>0</v>
      </c>
      <c r="V167" s="112">
        <f t="shared" ref="V167:V184" si="6">ROUND(E167*U167,2)</f>
        <v>0</v>
      </c>
      <c r="W167" s="112"/>
      <c r="X167" s="112" t="s">
        <v>118</v>
      </c>
      <c r="Y167" s="107"/>
      <c r="Z167" s="107"/>
      <c r="AA167" s="107"/>
      <c r="AB167" s="107"/>
      <c r="AC167" s="107"/>
      <c r="AD167" s="107"/>
      <c r="AE167" s="107"/>
      <c r="AF167" s="107"/>
      <c r="AG167" s="107" t="s">
        <v>350</v>
      </c>
      <c r="AH167" s="107"/>
      <c r="AI167" s="107"/>
      <c r="AJ167" s="107"/>
      <c r="AK167" s="107"/>
      <c r="AL167" s="107"/>
      <c r="AM167" s="107"/>
      <c r="AN167" s="107"/>
      <c r="AO167" s="107"/>
      <c r="AP167" s="107"/>
      <c r="AQ167" s="107"/>
      <c r="AR167" s="107"/>
      <c r="AS167" s="107"/>
      <c r="AT167" s="107"/>
      <c r="AU167" s="107"/>
      <c r="AV167" s="107"/>
      <c r="AW167" s="107"/>
      <c r="AX167" s="107"/>
      <c r="AY167" s="107"/>
      <c r="AZ167" s="107"/>
      <c r="BA167" s="107"/>
      <c r="BB167" s="107"/>
      <c r="BC167" s="107"/>
      <c r="BD167" s="107"/>
      <c r="BE167" s="107"/>
      <c r="BF167" s="107"/>
      <c r="BG167" s="107"/>
      <c r="BH167" s="107"/>
    </row>
    <row r="168" spans="1:60" outlineLevel="1">
      <c r="A168" s="148">
        <v>29</v>
      </c>
      <c r="B168" s="149" t="s">
        <v>351</v>
      </c>
      <c r="C168" s="155" t="s">
        <v>352</v>
      </c>
      <c r="D168" s="150" t="s">
        <v>236</v>
      </c>
      <c r="E168" s="151">
        <v>45</v>
      </c>
      <c r="F168" s="152"/>
      <c r="G168" s="153">
        <f t="shared" si="0"/>
        <v>0</v>
      </c>
      <c r="H168" s="152"/>
      <c r="I168" s="153">
        <f t="shared" si="1"/>
        <v>0</v>
      </c>
      <c r="J168" s="152"/>
      <c r="K168" s="153">
        <f t="shared" si="2"/>
        <v>0</v>
      </c>
      <c r="L168" s="153">
        <v>21</v>
      </c>
      <c r="M168" s="153">
        <f t="shared" si="3"/>
        <v>0</v>
      </c>
      <c r="N168" s="153">
        <v>0</v>
      </c>
      <c r="O168" s="153">
        <f t="shared" si="4"/>
        <v>0</v>
      </c>
      <c r="P168" s="153">
        <v>0</v>
      </c>
      <c r="Q168" s="153">
        <f t="shared" si="5"/>
        <v>0</v>
      </c>
      <c r="R168" s="153"/>
      <c r="S168" s="153" t="s">
        <v>349</v>
      </c>
      <c r="T168" s="154" t="s">
        <v>333</v>
      </c>
      <c r="U168" s="112">
        <v>0</v>
      </c>
      <c r="V168" s="112">
        <f t="shared" si="6"/>
        <v>0</v>
      </c>
      <c r="W168" s="112"/>
      <c r="X168" s="112" t="s">
        <v>118</v>
      </c>
      <c r="Y168" s="107"/>
      <c r="Z168" s="107"/>
      <c r="AA168" s="107"/>
      <c r="AB168" s="107"/>
      <c r="AC168" s="107"/>
      <c r="AD168" s="107"/>
      <c r="AE168" s="107"/>
      <c r="AF168" s="107"/>
      <c r="AG168" s="107" t="s">
        <v>350</v>
      </c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</row>
    <row r="169" spans="1:60" outlineLevel="1">
      <c r="A169" s="148">
        <v>30</v>
      </c>
      <c r="B169" s="149" t="s">
        <v>353</v>
      </c>
      <c r="C169" s="155" t="s">
        <v>354</v>
      </c>
      <c r="D169" s="150" t="s">
        <v>236</v>
      </c>
      <c r="E169" s="151">
        <v>6</v>
      </c>
      <c r="F169" s="152"/>
      <c r="G169" s="153">
        <f t="shared" si="0"/>
        <v>0</v>
      </c>
      <c r="H169" s="152"/>
      <c r="I169" s="153">
        <f t="shared" si="1"/>
        <v>0</v>
      </c>
      <c r="J169" s="152"/>
      <c r="K169" s="153">
        <f t="shared" si="2"/>
        <v>0</v>
      </c>
      <c r="L169" s="153">
        <v>21</v>
      </c>
      <c r="M169" s="153">
        <f t="shared" si="3"/>
        <v>0</v>
      </c>
      <c r="N169" s="153">
        <v>0</v>
      </c>
      <c r="O169" s="153">
        <f t="shared" si="4"/>
        <v>0</v>
      </c>
      <c r="P169" s="153">
        <v>0</v>
      </c>
      <c r="Q169" s="153">
        <f t="shared" si="5"/>
        <v>0</v>
      </c>
      <c r="R169" s="153"/>
      <c r="S169" s="153" t="s">
        <v>349</v>
      </c>
      <c r="T169" s="154" t="s">
        <v>333</v>
      </c>
      <c r="U169" s="112">
        <v>0</v>
      </c>
      <c r="V169" s="112">
        <f t="shared" si="6"/>
        <v>0</v>
      </c>
      <c r="W169" s="112"/>
      <c r="X169" s="112" t="s">
        <v>118</v>
      </c>
      <c r="Y169" s="107"/>
      <c r="Z169" s="107"/>
      <c r="AA169" s="107"/>
      <c r="AB169" s="107"/>
      <c r="AC169" s="107"/>
      <c r="AD169" s="107"/>
      <c r="AE169" s="107"/>
      <c r="AF169" s="107"/>
      <c r="AG169" s="107" t="s">
        <v>350</v>
      </c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</row>
    <row r="170" spans="1:60" ht="22.5" outlineLevel="1">
      <c r="A170" s="148">
        <v>31</v>
      </c>
      <c r="B170" s="149" t="s">
        <v>355</v>
      </c>
      <c r="C170" s="155" t="s">
        <v>356</v>
      </c>
      <c r="D170" s="150" t="s">
        <v>357</v>
      </c>
      <c r="E170" s="151">
        <v>1</v>
      </c>
      <c r="F170" s="152"/>
      <c r="G170" s="153">
        <f t="shared" si="0"/>
        <v>0</v>
      </c>
      <c r="H170" s="152"/>
      <c r="I170" s="153">
        <f t="shared" si="1"/>
        <v>0</v>
      </c>
      <c r="J170" s="152"/>
      <c r="K170" s="153">
        <f t="shared" si="2"/>
        <v>0</v>
      </c>
      <c r="L170" s="153">
        <v>21</v>
      </c>
      <c r="M170" s="153">
        <f t="shared" si="3"/>
        <v>0</v>
      </c>
      <c r="N170" s="153">
        <v>0</v>
      </c>
      <c r="O170" s="153">
        <f t="shared" si="4"/>
        <v>0</v>
      </c>
      <c r="P170" s="153">
        <v>0</v>
      </c>
      <c r="Q170" s="153">
        <f t="shared" si="5"/>
        <v>0</v>
      </c>
      <c r="R170" s="153"/>
      <c r="S170" s="153" t="s">
        <v>349</v>
      </c>
      <c r="T170" s="154" t="s">
        <v>333</v>
      </c>
      <c r="U170" s="112">
        <v>0</v>
      </c>
      <c r="V170" s="112">
        <f t="shared" si="6"/>
        <v>0</v>
      </c>
      <c r="W170" s="112"/>
      <c r="X170" s="112" t="s">
        <v>118</v>
      </c>
      <c r="Y170" s="107"/>
      <c r="Z170" s="107"/>
      <c r="AA170" s="107"/>
      <c r="AB170" s="107"/>
      <c r="AC170" s="107"/>
      <c r="AD170" s="107"/>
      <c r="AE170" s="107"/>
      <c r="AF170" s="107"/>
      <c r="AG170" s="107" t="s">
        <v>350</v>
      </c>
      <c r="AH170" s="107"/>
      <c r="AI170" s="107"/>
      <c r="AJ170" s="107"/>
      <c r="AK170" s="107"/>
      <c r="AL170" s="107"/>
      <c r="AM170" s="107"/>
      <c r="AN170" s="107"/>
      <c r="AO170" s="107"/>
      <c r="AP170" s="107"/>
      <c r="AQ170" s="107"/>
      <c r="AR170" s="107"/>
      <c r="AS170" s="107"/>
      <c r="AT170" s="10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</row>
    <row r="171" spans="1:60" outlineLevel="1">
      <c r="A171" s="148">
        <v>32</v>
      </c>
      <c r="B171" s="149" t="s">
        <v>358</v>
      </c>
      <c r="C171" s="155" t="s">
        <v>359</v>
      </c>
      <c r="D171" s="150" t="s">
        <v>357</v>
      </c>
      <c r="E171" s="151">
        <v>19</v>
      </c>
      <c r="F171" s="152"/>
      <c r="G171" s="153">
        <f t="shared" si="0"/>
        <v>0</v>
      </c>
      <c r="H171" s="152"/>
      <c r="I171" s="153">
        <f t="shared" si="1"/>
        <v>0</v>
      </c>
      <c r="J171" s="152"/>
      <c r="K171" s="153">
        <f t="shared" si="2"/>
        <v>0</v>
      </c>
      <c r="L171" s="153">
        <v>21</v>
      </c>
      <c r="M171" s="153">
        <f t="shared" si="3"/>
        <v>0</v>
      </c>
      <c r="N171" s="153">
        <v>0</v>
      </c>
      <c r="O171" s="153">
        <f t="shared" si="4"/>
        <v>0</v>
      </c>
      <c r="P171" s="153">
        <v>0</v>
      </c>
      <c r="Q171" s="153">
        <f t="shared" si="5"/>
        <v>0</v>
      </c>
      <c r="R171" s="153"/>
      <c r="S171" s="153" t="s">
        <v>349</v>
      </c>
      <c r="T171" s="154" t="s">
        <v>333</v>
      </c>
      <c r="U171" s="112">
        <v>0</v>
      </c>
      <c r="V171" s="112">
        <f t="shared" si="6"/>
        <v>0</v>
      </c>
      <c r="W171" s="112"/>
      <c r="X171" s="112" t="s">
        <v>118</v>
      </c>
      <c r="Y171" s="107"/>
      <c r="Z171" s="107"/>
      <c r="AA171" s="107"/>
      <c r="AB171" s="107"/>
      <c r="AC171" s="107"/>
      <c r="AD171" s="107"/>
      <c r="AE171" s="107"/>
      <c r="AF171" s="107"/>
      <c r="AG171" s="107" t="s">
        <v>350</v>
      </c>
      <c r="AH171" s="107"/>
      <c r="AI171" s="107"/>
      <c r="AJ171" s="107"/>
      <c r="AK171" s="107"/>
      <c r="AL171" s="107"/>
      <c r="AM171" s="107"/>
      <c r="AN171" s="107"/>
      <c r="AO171" s="107"/>
      <c r="AP171" s="107"/>
      <c r="AQ171" s="107"/>
      <c r="AR171" s="107"/>
      <c r="AS171" s="107"/>
      <c r="AT171" s="107"/>
      <c r="AU171" s="107"/>
      <c r="AV171" s="107"/>
      <c r="AW171" s="107"/>
      <c r="AX171" s="107"/>
      <c r="AY171" s="107"/>
      <c r="AZ171" s="107"/>
      <c r="BA171" s="107"/>
      <c r="BB171" s="107"/>
      <c r="BC171" s="107"/>
      <c r="BD171" s="107"/>
      <c r="BE171" s="107"/>
      <c r="BF171" s="107"/>
      <c r="BG171" s="107"/>
      <c r="BH171" s="107"/>
    </row>
    <row r="172" spans="1:60" ht="33.75" outlineLevel="1">
      <c r="A172" s="148">
        <v>33</v>
      </c>
      <c r="B172" s="149" t="s">
        <v>360</v>
      </c>
      <c r="C172" s="155" t="s">
        <v>361</v>
      </c>
      <c r="D172" s="150" t="s">
        <v>357</v>
      </c>
      <c r="E172" s="151">
        <v>1</v>
      </c>
      <c r="F172" s="152"/>
      <c r="G172" s="153">
        <f t="shared" si="0"/>
        <v>0</v>
      </c>
      <c r="H172" s="152"/>
      <c r="I172" s="153">
        <f t="shared" si="1"/>
        <v>0</v>
      </c>
      <c r="J172" s="152"/>
      <c r="K172" s="153">
        <f t="shared" si="2"/>
        <v>0</v>
      </c>
      <c r="L172" s="153">
        <v>21</v>
      </c>
      <c r="M172" s="153">
        <f t="shared" si="3"/>
        <v>0</v>
      </c>
      <c r="N172" s="153">
        <v>0</v>
      </c>
      <c r="O172" s="153">
        <f t="shared" si="4"/>
        <v>0</v>
      </c>
      <c r="P172" s="153">
        <v>0</v>
      </c>
      <c r="Q172" s="153">
        <f t="shared" si="5"/>
        <v>0</v>
      </c>
      <c r="R172" s="153"/>
      <c r="S172" s="153" t="s">
        <v>349</v>
      </c>
      <c r="T172" s="154" t="s">
        <v>333</v>
      </c>
      <c r="U172" s="112">
        <v>0</v>
      </c>
      <c r="V172" s="112">
        <f t="shared" si="6"/>
        <v>0</v>
      </c>
      <c r="W172" s="112"/>
      <c r="X172" s="112" t="s">
        <v>164</v>
      </c>
      <c r="Y172" s="107"/>
      <c r="Z172" s="107"/>
      <c r="AA172" s="107"/>
      <c r="AB172" s="107"/>
      <c r="AC172" s="107"/>
      <c r="AD172" s="107"/>
      <c r="AE172" s="107"/>
      <c r="AF172" s="107"/>
      <c r="AG172" s="107" t="s">
        <v>362</v>
      </c>
      <c r="AH172" s="107"/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</row>
    <row r="173" spans="1:60" ht="22.5" outlineLevel="1">
      <c r="A173" s="148">
        <v>34</v>
      </c>
      <c r="B173" s="149" t="s">
        <v>363</v>
      </c>
      <c r="C173" s="155" t="s">
        <v>364</v>
      </c>
      <c r="D173" s="150" t="s">
        <v>357</v>
      </c>
      <c r="E173" s="151">
        <v>1</v>
      </c>
      <c r="F173" s="152"/>
      <c r="G173" s="153">
        <f t="shared" si="0"/>
        <v>0</v>
      </c>
      <c r="H173" s="152"/>
      <c r="I173" s="153">
        <f t="shared" si="1"/>
        <v>0</v>
      </c>
      <c r="J173" s="152"/>
      <c r="K173" s="153">
        <f t="shared" si="2"/>
        <v>0</v>
      </c>
      <c r="L173" s="153">
        <v>21</v>
      </c>
      <c r="M173" s="153">
        <f t="shared" si="3"/>
        <v>0</v>
      </c>
      <c r="N173" s="153">
        <v>0</v>
      </c>
      <c r="O173" s="153">
        <f t="shared" si="4"/>
        <v>0</v>
      </c>
      <c r="P173" s="153">
        <v>0</v>
      </c>
      <c r="Q173" s="153">
        <f t="shared" si="5"/>
        <v>0</v>
      </c>
      <c r="R173" s="153"/>
      <c r="S173" s="153" t="s">
        <v>349</v>
      </c>
      <c r="T173" s="154" t="s">
        <v>333</v>
      </c>
      <c r="U173" s="112">
        <v>0</v>
      </c>
      <c r="V173" s="112">
        <f t="shared" si="6"/>
        <v>0</v>
      </c>
      <c r="W173" s="112"/>
      <c r="X173" s="112" t="s">
        <v>164</v>
      </c>
      <c r="Y173" s="107"/>
      <c r="Z173" s="107"/>
      <c r="AA173" s="107"/>
      <c r="AB173" s="107"/>
      <c r="AC173" s="107"/>
      <c r="AD173" s="107"/>
      <c r="AE173" s="107"/>
      <c r="AF173" s="107"/>
      <c r="AG173" s="107" t="s">
        <v>362</v>
      </c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</row>
    <row r="174" spans="1:60" outlineLevel="1">
      <c r="A174" s="148">
        <v>35</v>
      </c>
      <c r="B174" s="149" t="s">
        <v>365</v>
      </c>
      <c r="C174" s="155" t="s">
        <v>366</v>
      </c>
      <c r="D174" s="150" t="s">
        <v>236</v>
      </c>
      <c r="E174" s="151">
        <v>35</v>
      </c>
      <c r="F174" s="152"/>
      <c r="G174" s="153">
        <f t="shared" si="0"/>
        <v>0</v>
      </c>
      <c r="H174" s="152"/>
      <c r="I174" s="153">
        <f t="shared" si="1"/>
        <v>0</v>
      </c>
      <c r="J174" s="152"/>
      <c r="K174" s="153">
        <f t="shared" si="2"/>
        <v>0</v>
      </c>
      <c r="L174" s="153">
        <v>21</v>
      </c>
      <c r="M174" s="153">
        <f t="shared" si="3"/>
        <v>0</v>
      </c>
      <c r="N174" s="153">
        <v>0</v>
      </c>
      <c r="O174" s="153">
        <f t="shared" si="4"/>
        <v>0</v>
      </c>
      <c r="P174" s="153">
        <v>0</v>
      </c>
      <c r="Q174" s="153">
        <f t="shared" si="5"/>
        <v>0</v>
      </c>
      <c r="R174" s="153"/>
      <c r="S174" s="153" t="s">
        <v>349</v>
      </c>
      <c r="T174" s="154" t="s">
        <v>333</v>
      </c>
      <c r="U174" s="112">
        <v>0</v>
      </c>
      <c r="V174" s="112">
        <f t="shared" si="6"/>
        <v>0</v>
      </c>
      <c r="W174" s="112"/>
      <c r="X174" s="112" t="s">
        <v>118</v>
      </c>
      <c r="Y174" s="107"/>
      <c r="Z174" s="107"/>
      <c r="AA174" s="107"/>
      <c r="AB174" s="107"/>
      <c r="AC174" s="107"/>
      <c r="AD174" s="107"/>
      <c r="AE174" s="107"/>
      <c r="AF174" s="107"/>
      <c r="AG174" s="107" t="s">
        <v>350</v>
      </c>
      <c r="AH174" s="107"/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</row>
    <row r="175" spans="1:60" outlineLevel="1">
      <c r="A175" s="148">
        <v>36</v>
      </c>
      <c r="B175" s="149" t="s">
        <v>367</v>
      </c>
      <c r="C175" s="155" t="s">
        <v>368</v>
      </c>
      <c r="D175" s="150" t="s">
        <v>236</v>
      </c>
      <c r="E175" s="151">
        <v>6</v>
      </c>
      <c r="F175" s="152"/>
      <c r="G175" s="153">
        <f t="shared" si="0"/>
        <v>0</v>
      </c>
      <c r="H175" s="152"/>
      <c r="I175" s="153">
        <f t="shared" si="1"/>
        <v>0</v>
      </c>
      <c r="J175" s="152"/>
      <c r="K175" s="153">
        <f t="shared" si="2"/>
        <v>0</v>
      </c>
      <c r="L175" s="153">
        <v>21</v>
      </c>
      <c r="M175" s="153">
        <f t="shared" si="3"/>
        <v>0</v>
      </c>
      <c r="N175" s="153">
        <v>0</v>
      </c>
      <c r="O175" s="153">
        <f t="shared" si="4"/>
        <v>0</v>
      </c>
      <c r="P175" s="153">
        <v>0</v>
      </c>
      <c r="Q175" s="153">
        <f t="shared" si="5"/>
        <v>0</v>
      </c>
      <c r="R175" s="153"/>
      <c r="S175" s="153" t="s">
        <v>349</v>
      </c>
      <c r="T175" s="154" t="s">
        <v>333</v>
      </c>
      <c r="U175" s="112">
        <v>0</v>
      </c>
      <c r="V175" s="112">
        <f t="shared" si="6"/>
        <v>0</v>
      </c>
      <c r="W175" s="112"/>
      <c r="X175" s="112" t="s">
        <v>118</v>
      </c>
      <c r="Y175" s="107"/>
      <c r="Z175" s="107"/>
      <c r="AA175" s="107"/>
      <c r="AB175" s="107"/>
      <c r="AC175" s="107"/>
      <c r="AD175" s="107"/>
      <c r="AE175" s="107"/>
      <c r="AF175" s="107"/>
      <c r="AG175" s="107" t="s">
        <v>350</v>
      </c>
      <c r="AH175" s="107"/>
      <c r="AI175" s="107"/>
      <c r="AJ175" s="107"/>
      <c r="AK175" s="107"/>
      <c r="AL175" s="107"/>
      <c r="AM175" s="107"/>
      <c r="AN175" s="107"/>
      <c r="AO175" s="107"/>
      <c r="AP175" s="107"/>
      <c r="AQ175" s="107"/>
      <c r="AR175" s="107"/>
      <c r="AS175" s="107"/>
      <c r="AT175" s="107"/>
      <c r="AU175" s="107"/>
      <c r="AV175" s="107"/>
      <c r="AW175" s="107"/>
      <c r="AX175" s="107"/>
      <c r="AY175" s="107"/>
      <c r="AZ175" s="107"/>
      <c r="BA175" s="107"/>
      <c r="BB175" s="107"/>
      <c r="BC175" s="107"/>
      <c r="BD175" s="107"/>
      <c r="BE175" s="107"/>
      <c r="BF175" s="107"/>
      <c r="BG175" s="107"/>
      <c r="BH175" s="107"/>
    </row>
    <row r="176" spans="1:60" outlineLevel="1">
      <c r="A176" s="148">
        <v>37</v>
      </c>
      <c r="B176" s="149" t="s">
        <v>369</v>
      </c>
      <c r="C176" s="155" t="s">
        <v>370</v>
      </c>
      <c r="D176" s="150" t="s">
        <v>236</v>
      </c>
      <c r="E176" s="151">
        <v>10</v>
      </c>
      <c r="F176" s="152"/>
      <c r="G176" s="153">
        <f t="shared" si="0"/>
        <v>0</v>
      </c>
      <c r="H176" s="152"/>
      <c r="I176" s="153">
        <f t="shared" si="1"/>
        <v>0</v>
      </c>
      <c r="J176" s="152"/>
      <c r="K176" s="153">
        <f t="shared" si="2"/>
        <v>0</v>
      </c>
      <c r="L176" s="153">
        <v>21</v>
      </c>
      <c r="M176" s="153">
        <f t="shared" si="3"/>
        <v>0</v>
      </c>
      <c r="N176" s="153">
        <v>0</v>
      </c>
      <c r="O176" s="153">
        <f t="shared" si="4"/>
        <v>0</v>
      </c>
      <c r="P176" s="153">
        <v>0</v>
      </c>
      <c r="Q176" s="153">
        <f t="shared" si="5"/>
        <v>0</v>
      </c>
      <c r="R176" s="153"/>
      <c r="S176" s="153" t="s">
        <v>349</v>
      </c>
      <c r="T176" s="154" t="s">
        <v>333</v>
      </c>
      <c r="U176" s="112">
        <v>0</v>
      </c>
      <c r="V176" s="112">
        <f t="shared" si="6"/>
        <v>0</v>
      </c>
      <c r="W176" s="112"/>
      <c r="X176" s="112" t="s">
        <v>118</v>
      </c>
      <c r="Y176" s="107"/>
      <c r="Z176" s="107"/>
      <c r="AA176" s="107"/>
      <c r="AB176" s="107"/>
      <c r="AC176" s="107"/>
      <c r="AD176" s="107"/>
      <c r="AE176" s="107"/>
      <c r="AF176" s="107"/>
      <c r="AG176" s="107" t="s">
        <v>350</v>
      </c>
      <c r="AH176" s="107"/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07"/>
      <c r="BE176" s="107"/>
      <c r="BF176" s="107"/>
      <c r="BG176" s="107"/>
      <c r="BH176" s="107"/>
    </row>
    <row r="177" spans="1:60" outlineLevel="1">
      <c r="A177" s="148">
        <v>38</v>
      </c>
      <c r="B177" s="149" t="s">
        <v>371</v>
      </c>
      <c r="C177" s="155" t="s">
        <v>372</v>
      </c>
      <c r="D177" s="150" t="s">
        <v>236</v>
      </c>
      <c r="E177" s="151">
        <v>5</v>
      </c>
      <c r="F177" s="152"/>
      <c r="G177" s="153">
        <f t="shared" si="0"/>
        <v>0</v>
      </c>
      <c r="H177" s="152"/>
      <c r="I177" s="153">
        <f t="shared" si="1"/>
        <v>0</v>
      </c>
      <c r="J177" s="152"/>
      <c r="K177" s="153">
        <f t="shared" si="2"/>
        <v>0</v>
      </c>
      <c r="L177" s="153">
        <v>21</v>
      </c>
      <c r="M177" s="153">
        <f t="shared" si="3"/>
        <v>0</v>
      </c>
      <c r="N177" s="153">
        <v>0</v>
      </c>
      <c r="O177" s="153">
        <f t="shared" si="4"/>
        <v>0</v>
      </c>
      <c r="P177" s="153">
        <v>0</v>
      </c>
      <c r="Q177" s="153">
        <f t="shared" si="5"/>
        <v>0</v>
      </c>
      <c r="R177" s="153"/>
      <c r="S177" s="153" t="s">
        <v>349</v>
      </c>
      <c r="T177" s="154" t="s">
        <v>333</v>
      </c>
      <c r="U177" s="112">
        <v>0</v>
      </c>
      <c r="V177" s="112">
        <f t="shared" si="6"/>
        <v>0</v>
      </c>
      <c r="W177" s="112"/>
      <c r="X177" s="112" t="s">
        <v>118</v>
      </c>
      <c r="Y177" s="107"/>
      <c r="Z177" s="107"/>
      <c r="AA177" s="107"/>
      <c r="AB177" s="107"/>
      <c r="AC177" s="107"/>
      <c r="AD177" s="107"/>
      <c r="AE177" s="107"/>
      <c r="AF177" s="107"/>
      <c r="AG177" s="107" t="s">
        <v>350</v>
      </c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</row>
    <row r="178" spans="1:60" outlineLevel="1">
      <c r="A178" s="148">
        <v>39</v>
      </c>
      <c r="B178" s="149" t="s">
        <v>373</v>
      </c>
      <c r="C178" s="155" t="s">
        <v>374</v>
      </c>
      <c r="D178" s="150" t="s">
        <v>357</v>
      </c>
      <c r="E178" s="151">
        <v>6</v>
      </c>
      <c r="F178" s="152"/>
      <c r="G178" s="153">
        <f t="shared" si="0"/>
        <v>0</v>
      </c>
      <c r="H178" s="152"/>
      <c r="I178" s="153">
        <f t="shared" si="1"/>
        <v>0</v>
      </c>
      <c r="J178" s="152"/>
      <c r="K178" s="153">
        <f t="shared" si="2"/>
        <v>0</v>
      </c>
      <c r="L178" s="153">
        <v>21</v>
      </c>
      <c r="M178" s="153">
        <f t="shared" si="3"/>
        <v>0</v>
      </c>
      <c r="N178" s="153">
        <v>0</v>
      </c>
      <c r="O178" s="153">
        <f t="shared" si="4"/>
        <v>0</v>
      </c>
      <c r="P178" s="153">
        <v>0</v>
      </c>
      <c r="Q178" s="153">
        <f t="shared" si="5"/>
        <v>0</v>
      </c>
      <c r="R178" s="153"/>
      <c r="S178" s="153" t="s">
        <v>349</v>
      </c>
      <c r="T178" s="154" t="s">
        <v>333</v>
      </c>
      <c r="U178" s="112">
        <v>0</v>
      </c>
      <c r="V178" s="112">
        <f t="shared" si="6"/>
        <v>0</v>
      </c>
      <c r="W178" s="112"/>
      <c r="X178" s="112" t="s">
        <v>118</v>
      </c>
      <c r="Y178" s="107"/>
      <c r="Z178" s="107"/>
      <c r="AA178" s="107"/>
      <c r="AB178" s="107"/>
      <c r="AC178" s="107"/>
      <c r="AD178" s="107"/>
      <c r="AE178" s="107"/>
      <c r="AF178" s="107"/>
      <c r="AG178" s="107" t="s">
        <v>350</v>
      </c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</row>
    <row r="179" spans="1:60" outlineLevel="1">
      <c r="A179" s="148">
        <v>40</v>
      </c>
      <c r="B179" s="149" t="s">
        <v>375</v>
      </c>
      <c r="C179" s="155" t="s">
        <v>376</v>
      </c>
      <c r="D179" s="150" t="s">
        <v>357</v>
      </c>
      <c r="E179" s="151">
        <v>1</v>
      </c>
      <c r="F179" s="152"/>
      <c r="G179" s="153">
        <f t="shared" si="0"/>
        <v>0</v>
      </c>
      <c r="H179" s="152"/>
      <c r="I179" s="153">
        <f t="shared" si="1"/>
        <v>0</v>
      </c>
      <c r="J179" s="152"/>
      <c r="K179" s="153">
        <f t="shared" si="2"/>
        <v>0</v>
      </c>
      <c r="L179" s="153">
        <v>21</v>
      </c>
      <c r="M179" s="153">
        <f t="shared" si="3"/>
        <v>0</v>
      </c>
      <c r="N179" s="153">
        <v>0</v>
      </c>
      <c r="O179" s="153">
        <f t="shared" si="4"/>
        <v>0</v>
      </c>
      <c r="P179" s="153">
        <v>0</v>
      </c>
      <c r="Q179" s="153">
        <f t="shared" si="5"/>
        <v>0</v>
      </c>
      <c r="R179" s="153"/>
      <c r="S179" s="153" t="s">
        <v>349</v>
      </c>
      <c r="T179" s="154" t="s">
        <v>333</v>
      </c>
      <c r="U179" s="112">
        <v>0</v>
      </c>
      <c r="V179" s="112">
        <f t="shared" si="6"/>
        <v>0</v>
      </c>
      <c r="W179" s="112"/>
      <c r="X179" s="112" t="s">
        <v>164</v>
      </c>
      <c r="Y179" s="107"/>
      <c r="Z179" s="107"/>
      <c r="AA179" s="107"/>
      <c r="AB179" s="107"/>
      <c r="AC179" s="107"/>
      <c r="AD179" s="107"/>
      <c r="AE179" s="107"/>
      <c r="AF179" s="107"/>
      <c r="AG179" s="107" t="s">
        <v>362</v>
      </c>
      <c r="AH179" s="107"/>
      <c r="AI179" s="107"/>
      <c r="AJ179" s="107"/>
      <c r="AK179" s="107"/>
      <c r="AL179" s="107"/>
      <c r="AM179" s="107"/>
      <c r="AN179" s="107"/>
      <c r="AO179" s="107"/>
      <c r="AP179" s="107"/>
      <c r="AQ179" s="107"/>
      <c r="AR179" s="107"/>
      <c r="AS179" s="107"/>
      <c r="AT179" s="107"/>
      <c r="AU179" s="107"/>
      <c r="AV179" s="107"/>
      <c r="AW179" s="107"/>
      <c r="AX179" s="107"/>
      <c r="AY179" s="107"/>
      <c r="AZ179" s="107"/>
      <c r="BA179" s="107"/>
      <c r="BB179" s="107"/>
      <c r="BC179" s="107"/>
      <c r="BD179" s="107"/>
      <c r="BE179" s="107"/>
      <c r="BF179" s="107"/>
      <c r="BG179" s="107"/>
      <c r="BH179" s="107"/>
    </row>
    <row r="180" spans="1:60" outlineLevel="1">
      <c r="A180" s="148">
        <v>41</v>
      </c>
      <c r="B180" s="149" t="s">
        <v>377</v>
      </c>
      <c r="C180" s="155" t="s">
        <v>378</v>
      </c>
      <c r="D180" s="150" t="s">
        <v>379</v>
      </c>
      <c r="E180" s="151">
        <v>1</v>
      </c>
      <c r="F180" s="152"/>
      <c r="G180" s="153">
        <f t="shared" si="0"/>
        <v>0</v>
      </c>
      <c r="H180" s="152"/>
      <c r="I180" s="153">
        <f t="shared" si="1"/>
        <v>0</v>
      </c>
      <c r="J180" s="152"/>
      <c r="K180" s="153">
        <f t="shared" si="2"/>
        <v>0</v>
      </c>
      <c r="L180" s="153">
        <v>21</v>
      </c>
      <c r="M180" s="153">
        <f t="shared" si="3"/>
        <v>0</v>
      </c>
      <c r="N180" s="153">
        <v>0</v>
      </c>
      <c r="O180" s="153">
        <f t="shared" si="4"/>
        <v>0</v>
      </c>
      <c r="P180" s="153">
        <v>0</v>
      </c>
      <c r="Q180" s="153">
        <f t="shared" si="5"/>
        <v>0</v>
      </c>
      <c r="R180" s="153"/>
      <c r="S180" s="153" t="s">
        <v>349</v>
      </c>
      <c r="T180" s="154" t="s">
        <v>333</v>
      </c>
      <c r="U180" s="112">
        <v>0</v>
      </c>
      <c r="V180" s="112">
        <f t="shared" si="6"/>
        <v>0</v>
      </c>
      <c r="W180" s="112"/>
      <c r="X180" s="112" t="s">
        <v>118</v>
      </c>
      <c r="Y180" s="107"/>
      <c r="Z180" s="107"/>
      <c r="AA180" s="107"/>
      <c r="AB180" s="107"/>
      <c r="AC180" s="107"/>
      <c r="AD180" s="107"/>
      <c r="AE180" s="107"/>
      <c r="AF180" s="107"/>
      <c r="AG180" s="107" t="s">
        <v>350</v>
      </c>
      <c r="AH180" s="107"/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</row>
    <row r="181" spans="1:60" outlineLevel="1">
      <c r="A181" s="148">
        <v>42</v>
      </c>
      <c r="B181" s="149" t="s">
        <v>380</v>
      </c>
      <c r="C181" s="155" t="s">
        <v>381</v>
      </c>
      <c r="D181" s="150" t="s">
        <v>379</v>
      </c>
      <c r="E181" s="151">
        <v>1</v>
      </c>
      <c r="F181" s="152"/>
      <c r="G181" s="153">
        <f t="shared" si="0"/>
        <v>0</v>
      </c>
      <c r="H181" s="152"/>
      <c r="I181" s="153">
        <f t="shared" si="1"/>
        <v>0</v>
      </c>
      <c r="J181" s="152"/>
      <c r="K181" s="153">
        <f t="shared" si="2"/>
        <v>0</v>
      </c>
      <c r="L181" s="153">
        <v>21</v>
      </c>
      <c r="M181" s="153">
        <f t="shared" si="3"/>
        <v>0</v>
      </c>
      <c r="N181" s="153">
        <v>0</v>
      </c>
      <c r="O181" s="153">
        <f t="shared" si="4"/>
        <v>0</v>
      </c>
      <c r="P181" s="153">
        <v>0</v>
      </c>
      <c r="Q181" s="153">
        <f t="shared" si="5"/>
        <v>0</v>
      </c>
      <c r="R181" s="153"/>
      <c r="S181" s="153" t="s">
        <v>349</v>
      </c>
      <c r="T181" s="154" t="s">
        <v>333</v>
      </c>
      <c r="U181" s="112">
        <v>0</v>
      </c>
      <c r="V181" s="112">
        <f t="shared" si="6"/>
        <v>0</v>
      </c>
      <c r="W181" s="112"/>
      <c r="X181" s="112" t="s">
        <v>118</v>
      </c>
      <c r="Y181" s="107"/>
      <c r="Z181" s="107"/>
      <c r="AA181" s="107"/>
      <c r="AB181" s="107"/>
      <c r="AC181" s="107"/>
      <c r="AD181" s="107"/>
      <c r="AE181" s="107"/>
      <c r="AF181" s="107"/>
      <c r="AG181" s="107" t="s">
        <v>350</v>
      </c>
      <c r="AH181" s="107"/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</row>
    <row r="182" spans="1:60" outlineLevel="1">
      <c r="A182" s="148">
        <v>43</v>
      </c>
      <c r="B182" s="149" t="s">
        <v>382</v>
      </c>
      <c r="C182" s="155" t="s">
        <v>383</v>
      </c>
      <c r="D182" s="150" t="s">
        <v>379</v>
      </c>
      <c r="E182" s="151">
        <v>1</v>
      </c>
      <c r="F182" s="152"/>
      <c r="G182" s="153">
        <f t="shared" si="0"/>
        <v>0</v>
      </c>
      <c r="H182" s="152"/>
      <c r="I182" s="153">
        <f t="shared" si="1"/>
        <v>0</v>
      </c>
      <c r="J182" s="152"/>
      <c r="K182" s="153">
        <f t="shared" si="2"/>
        <v>0</v>
      </c>
      <c r="L182" s="153">
        <v>21</v>
      </c>
      <c r="M182" s="153">
        <f t="shared" si="3"/>
        <v>0</v>
      </c>
      <c r="N182" s="153">
        <v>0</v>
      </c>
      <c r="O182" s="153">
        <f t="shared" si="4"/>
        <v>0</v>
      </c>
      <c r="P182" s="153">
        <v>0</v>
      </c>
      <c r="Q182" s="153">
        <f t="shared" si="5"/>
        <v>0</v>
      </c>
      <c r="R182" s="153"/>
      <c r="S182" s="153" t="s">
        <v>349</v>
      </c>
      <c r="T182" s="154" t="s">
        <v>333</v>
      </c>
      <c r="U182" s="112">
        <v>0</v>
      </c>
      <c r="V182" s="112">
        <f t="shared" si="6"/>
        <v>0</v>
      </c>
      <c r="W182" s="112"/>
      <c r="X182" s="112" t="s">
        <v>164</v>
      </c>
      <c r="Y182" s="107"/>
      <c r="Z182" s="107"/>
      <c r="AA182" s="107"/>
      <c r="AB182" s="107"/>
      <c r="AC182" s="107"/>
      <c r="AD182" s="107"/>
      <c r="AE182" s="107"/>
      <c r="AF182" s="107"/>
      <c r="AG182" s="107" t="s">
        <v>362</v>
      </c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</row>
    <row r="183" spans="1:60" outlineLevel="1">
      <c r="A183" s="148">
        <v>44</v>
      </c>
      <c r="B183" s="149" t="s">
        <v>384</v>
      </c>
      <c r="C183" s="155" t="s">
        <v>385</v>
      </c>
      <c r="D183" s="150" t="s">
        <v>379</v>
      </c>
      <c r="E183" s="151">
        <v>1</v>
      </c>
      <c r="F183" s="152"/>
      <c r="G183" s="153">
        <f t="shared" si="0"/>
        <v>0</v>
      </c>
      <c r="H183" s="152"/>
      <c r="I183" s="153">
        <f t="shared" si="1"/>
        <v>0</v>
      </c>
      <c r="J183" s="152"/>
      <c r="K183" s="153">
        <f t="shared" si="2"/>
        <v>0</v>
      </c>
      <c r="L183" s="153">
        <v>21</v>
      </c>
      <c r="M183" s="153">
        <f t="shared" si="3"/>
        <v>0</v>
      </c>
      <c r="N183" s="153">
        <v>0</v>
      </c>
      <c r="O183" s="153">
        <f t="shared" si="4"/>
        <v>0</v>
      </c>
      <c r="P183" s="153">
        <v>0</v>
      </c>
      <c r="Q183" s="153">
        <f t="shared" si="5"/>
        <v>0</v>
      </c>
      <c r="R183" s="153"/>
      <c r="S183" s="153" t="s">
        <v>349</v>
      </c>
      <c r="T183" s="154" t="s">
        <v>333</v>
      </c>
      <c r="U183" s="112">
        <v>0</v>
      </c>
      <c r="V183" s="112">
        <f t="shared" si="6"/>
        <v>0</v>
      </c>
      <c r="W183" s="112"/>
      <c r="X183" s="112" t="s">
        <v>386</v>
      </c>
      <c r="Y183" s="107"/>
      <c r="Z183" s="107"/>
      <c r="AA183" s="107"/>
      <c r="AB183" s="107"/>
      <c r="AC183" s="107"/>
      <c r="AD183" s="107"/>
      <c r="AE183" s="107"/>
      <c r="AF183" s="107"/>
      <c r="AG183" s="107" t="s">
        <v>387</v>
      </c>
      <c r="AH183" s="107"/>
      <c r="AI183" s="107"/>
      <c r="AJ183" s="107"/>
      <c r="AK183" s="107"/>
      <c r="AL183" s="107"/>
      <c r="AM183" s="107"/>
      <c r="AN183" s="107"/>
      <c r="AO183" s="107"/>
      <c r="AP183" s="107"/>
      <c r="AQ183" s="107"/>
      <c r="AR183" s="107"/>
      <c r="AS183" s="107"/>
      <c r="AT183" s="107"/>
      <c r="AU183" s="107"/>
      <c r="AV183" s="107"/>
      <c r="AW183" s="107"/>
      <c r="AX183" s="107"/>
      <c r="AY183" s="107"/>
      <c r="AZ183" s="107"/>
      <c r="BA183" s="107"/>
      <c r="BB183" s="107"/>
      <c r="BC183" s="107"/>
      <c r="BD183" s="107"/>
      <c r="BE183" s="107"/>
      <c r="BF183" s="107"/>
      <c r="BG183" s="107"/>
      <c r="BH183" s="107"/>
    </row>
    <row r="184" spans="1:60" outlineLevel="1">
      <c r="A184" s="148">
        <v>45</v>
      </c>
      <c r="B184" s="149" t="s">
        <v>388</v>
      </c>
      <c r="C184" s="155" t="s">
        <v>389</v>
      </c>
      <c r="D184" s="150" t="s">
        <v>379</v>
      </c>
      <c r="E184" s="151">
        <v>1</v>
      </c>
      <c r="F184" s="152"/>
      <c r="G184" s="153">
        <f t="shared" si="0"/>
        <v>0</v>
      </c>
      <c r="H184" s="152"/>
      <c r="I184" s="153">
        <f t="shared" si="1"/>
        <v>0</v>
      </c>
      <c r="J184" s="152"/>
      <c r="K184" s="153">
        <f t="shared" si="2"/>
        <v>0</v>
      </c>
      <c r="L184" s="153">
        <v>21</v>
      </c>
      <c r="M184" s="153">
        <f t="shared" si="3"/>
        <v>0</v>
      </c>
      <c r="N184" s="153">
        <v>0</v>
      </c>
      <c r="O184" s="153">
        <f t="shared" si="4"/>
        <v>0</v>
      </c>
      <c r="P184" s="153">
        <v>0</v>
      </c>
      <c r="Q184" s="153">
        <f t="shared" si="5"/>
        <v>0</v>
      </c>
      <c r="R184" s="153"/>
      <c r="S184" s="153" t="s">
        <v>349</v>
      </c>
      <c r="T184" s="154" t="s">
        <v>333</v>
      </c>
      <c r="U184" s="112">
        <v>0</v>
      </c>
      <c r="V184" s="112">
        <f t="shared" si="6"/>
        <v>0</v>
      </c>
      <c r="W184" s="112"/>
      <c r="X184" s="112" t="s">
        <v>164</v>
      </c>
      <c r="Y184" s="107"/>
      <c r="Z184" s="107"/>
      <c r="AA184" s="107"/>
      <c r="AB184" s="107"/>
      <c r="AC184" s="107"/>
      <c r="AD184" s="107"/>
      <c r="AE184" s="107"/>
      <c r="AF184" s="107"/>
      <c r="AG184" s="107" t="s">
        <v>362</v>
      </c>
      <c r="AH184" s="107"/>
      <c r="AI184" s="107"/>
      <c r="AJ184" s="107"/>
      <c r="AK184" s="107"/>
      <c r="AL184" s="107"/>
      <c r="AM184" s="107"/>
      <c r="AN184" s="107"/>
      <c r="AO184" s="107"/>
      <c r="AP184" s="107"/>
      <c r="AQ184" s="107"/>
      <c r="AR184" s="107"/>
      <c r="AS184" s="107"/>
      <c r="AT184" s="107"/>
      <c r="AU184" s="107"/>
      <c r="AV184" s="107"/>
      <c r="AW184" s="107"/>
      <c r="AX184" s="107"/>
      <c r="AY184" s="107"/>
      <c r="AZ184" s="107"/>
      <c r="BA184" s="107"/>
      <c r="BB184" s="107"/>
      <c r="BC184" s="107"/>
      <c r="BD184" s="107"/>
      <c r="BE184" s="107"/>
      <c r="BF184" s="107"/>
      <c r="BG184" s="107"/>
      <c r="BH184" s="107"/>
    </row>
    <row r="185" spans="1:60">
      <c r="A185" s="124" t="s">
        <v>112</v>
      </c>
      <c r="B185" s="125" t="s">
        <v>76</v>
      </c>
      <c r="C185" s="138" t="s">
        <v>77</v>
      </c>
      <c r="D185" s="126"/>
      <c r="E185" s="127"/>
      <c r="F185" s="128"/>
      <c r="G185" s="128">
        <f>SUMIF(AG186:AG194,"&lt;&gt;NOR",G186:G194)</f>
        <v>0</v>
      </c>
      <c r="H185" s="128"/>
      <c r="I185" s="128">
        <f>SUM(I186:I194)</f>
        <v>0</v>
      </c>
      <c r="J185" s="128"/>
      <c r="K185" s="128">
        <f>SUM(K186:K194)</f>
        <v>0</v>
      </c>
      <c r="L185" s="128"/>
      <c r="M185" s="128">
        <f>SUM(M186:M194)</f>
        <v>0</v>
      </c>
      <c r="N185" s="128"/>
      <c r="O185" s="128">
        <f>SUM(O186:O194)</f>
        <v>0</v>
      </c>
      <c r="P185" s="128"/>
      <c r="Q185" s="128">
        <f>SUM(Q186:Q194)</f>
        <v>0</v>
      </c>
      <c r="R185" s="128"/>
      <c r="S185" s="128"/>
      <c r="T185" s="129"/>
      <c r="U185" s="123"/>
      <c r="V185" s="123">
        <f>SUM(V186:V194)</f>
        <v>0.74</v>
      </c>
      <c r="W185" s="123"/>
      <c r="X185" s="123"/>
      <c r="AG185" t="s">
        <v>113</v>
      </c>
    </row>
    <row r="186" spans="1:60" ht="22.5" outlineLevel="1">
      <c r="A186" s="130">
        <v>46</v>
      </c>
      <c r="B186" s="131" t="s">
        <v>390</v>
      </c>
      <c r="C186" s="139" t="s">
        <v>391</v>
      </c>
      <c r="D186" s="132" t="s">
        <v>236</v>
      </c>
      <c r="E186" s="133">
        <v>28.38</v>
      </c>
      <c r="F186" s="134"/>
      <c r="G186" s="135">
        <f>ROUND(E186*F186,2)</f>
        <v>0</v>
      </c>
      <c r="H186" s="134"/>
      <c r="I186" s="135">
        <f>ROUND(E186*H186,2)</f>
        <v>0</v>
      </c>
      <c r="J186" s="134"/>
      <c r="K186" s="135">
        <f>ROUND(E186*J186,2)</f>
        <v>0</v>
      </c>
      <c r="L186" s="135">
        <v>21</v>
      </c>
      <c r="M186" s="135">
        <f>G186*(1+L186/100)</f>
        <v>0</v>
      </c>
      <c r="N186" s="135">
        <v>6.0000000000000002E-5</v>
      </c>
      <c r="O186" s="135">
        <f>ROUND(E186*N186,2)</f>
        <v>0</v>
      </c>
      <c r="P186" s="135">
        <v>0</v>
      </c>
      <c r="Q186" s="135">
        <f>ROUND(E186*P186,2)</f>
        <v>0</v>
      </c>
      <c r="R186" s="135"/>
      <c r="S186" s="135" t="s">
        <v>117</v>
      </c>
      <c r="T186" s="136" t="s">
        <v>117</v>
      </c>
      <c r="U186" s="112">
        <v>2.5999999999999999E-2</v>
      </c>
      <c r="V186" s="112">
        <f>ROUND(E186*U186,2)</f>
        <v>0.74</v>
      </c>
      <c r="W186" s="112"/>
      <c r="X186" s="112" t="s">
        <v>118</v>
      </c>
      <c r="Y186" s="107"/>
      <c r="Z186" s="107"/>
      <c r="AA186" s="107"/>
      <c r="AB186" s="107"/>
      <c r="AC186" s="107"/>
      <c r="AD186" s="107"/>
      <c r="AE186" s="107"/>
      <c r="AF186" s="107"/>
      <c r="AG186" s="107" t="s">
        <v>119</v>
      </c>
      <c r="AH186" s="107"/>
      <c r="AI186" s="107"/>
      <c r="AJ186" s="107"/>
      <c r="AK186" s="107"/>
      <c r="AL186" s="107"/>
      <c r="AM186" s="107"/>
      <c r="AN186" s="107"/>
      <c r="AO186" s="107"/>
      <c r="AP186" s="107"/>
      <c r="AQ186" s="107"/>
      <c r="AR186" s="107"/>
      <c r="AS186" s="107"/>
      <c r="AT186" s="107"/>
      <c r="AU186" s="107"/>
      <c r="AV186" s="107"/>
      <c r="AW186" s="107"/>
      <c r="AX186" s="107"/>
      <c r="AY186" s="107"/>
      <c r="AZ186" s="107"/>
      <c r="BA186" s="107"/>
      <c r="BB186" s="107"/>
      <c r="BC186" s="107"/>
      <c r="BD186" s="107"/>
      <c r="BE186" s="107"/>
      <c r="BF186" s="107"/>
      <c r="BG186" s="107"/>
      <c r="BH186" s="107"/>
    </row>
    <row r="187" spans="1:60" outlineLevel="1">
      <c r="A187" s="110"/>
      <c r="B187" s="111"/>
      <c r="C187" s="140" t="s">
        <v>286</v>
      </c>
      <c r="D187" s="113"/>
      <c r="E187" s="114"/>
      <c r="F187" s="112"/>
      <c r="G187" s="112"/>
      <c r="H187" s="112"/>
      <c r="I187" s="112"/>
      <c r="J187" s="112"/>
      <c r="K187" s="112"/>
      <c r="L187" s="112"/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112"/>
      <c r="Y187" s="107"/>
      <c r="Z187" s="107"/>
      <c r="AA187" s="107"/>
      <c r="AB187" s="107"/>
      <c r="AC187" s="107"/>
      <c r="AD187" s="107"/>
      <c r="AE187" s="107"/>
      <c r="AF187" s="107"/>
      <c r="AG187" s="107" t="s">
        <v>121</v>
      </c>
      <c r="AH187" s="107">
        <v>0</v>
      </c>
      <c r="AI187" s="107"/>
      <c r="AJ187" s="107"/>
      <c r="AK187" s="107"/>
      <c r="AL187" s="107"/>
      <c r="AM187" s="107"/>
      <c r="AN187" s="107"/>
      <c r="AO187" s="107"/>
      <c r="AP187" s="107"/>
      <c r="AQ187" s="107"/>
      <c r="AR187" s="107"/>
      <c r="AS187" s="107"/>
      <c r="AT187" s="107"/>
      <c r="AU187" s="107"/>
      <c r="AV187" s="107"/>
      <c r="AW187" s="107"/>
      <c r="AX187" s="107"/>
      <c r="AY187" s="107"/>
      <c r="AZ187" s="107"/>
      <c r="BA187" s="107"/>
      <c r="BB187" s="107"/>
      <c r="BC187" s="107"/>
      <c r="BD187" s="107"/>
      <c r="BE187" s="107"/>
      <c r="BF187" s="107"/>
      <c r="BG187" s="107"/>
      <c r="BH187" s="107"/>
    </row>
    <row r="188" spans="1:60" outlineLevel="1">
      <c r="A188" s="110"/>
      <c r="B188" s="111"/>
      <c r="C188" s="140" t="s">
        <v>287</v>
      </c>
      <c r="D188" s="113"/>
      <c r="E188" s="114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07"/>
      <c r="Z188" s="107"/>
      <c r="AA188" s="107"/>
      <c r="AB188" s="107"/>
      <c r="AC188" s="107"/>
      <c r="AD188" s="107"/>
      <c r="AE188" s="107"/>
      <c r="AF188" s="107"/>
      <c r="AG188" s="107" t="s">
        <v>121</v>
      </c>
      <c r="AH188" s="107">
        <v>0</v>
      </c>
      <c r="AI188" s="107"/>
      <c r="AJ188" s="107"/>
      <c r="AK188" s="107"/>
      <c r="AL188" s="107"/>
      <c r="AM188" s="107"/>
      <c r="AN188" s="107"/>
      <c r="AO188" s="107"/>
      <c r="AP188" s="107"/>
      <c r="AQ188" s="107"/>
      <c r="AR188" s="107"/>
      <c r="AS188" s="107"/>
      <c r="AT188" s="107"/>
      <c r="AU188" s="107"/>
      <c r="AV188" s="107"/>
      <c r="AW188" s="107"/>
      <c r="AX188" s="107"/>
      <c r="AY188" s="107"/>
      <c r="AZ188" s="107"/>
      <c r="BA188" s="107"/>
      <c r="BB188" s="107"/>
      <c r="BC188" s="107"/>
      <c r="BD188" s="107"/>
      <c r="BE188" s="107"/>
      <c r="BF188" s="107"/>
      <c r="BG188" s="107"/>
      <c r="BH188" s="107"/>
    </row>
    <row r="189" spans="1:60" outlineLevel="1">
      <c r="A189" s="110"/>
      <c r="B189" s="111"/>
      <c r="C189" s="140" t="s">
        <v>392</v>
      </c>
      <c r="D189" s="113"/>
      <c r="E189" s="114">
        <v>24.4</v>
      </c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07"/>
      <c r="Z189" s="107"/>
      <c r="AA189" s="107"/>
      <c r="AB189" s="107"/>
      <c r="AC189" s="107"/>
      <c r="AD189" s="107"/>
      <c r="AE189" s="107"/>
      <c r="AF189" s="107"/>
      <c r="AG189" s="107" t="s">
        <v>121</v>
      </c>
      <c r="AH189" s="107">
        <v>0</v>
      </c>
      <c r="AI189" s="107"/>
      <c r="AJ189" s="107"/>
      <c r="AK189" s="107"/>
      <c r="AL189" s="107"/>
      <c r="AM189" s="107"/>
      <c r="AN189" s="107"/>
      <c r="AO189" s="107"/>
      <c r="AP189" s="107"/>
      <c r="AQ189" s="107"/>
      <c r="AR189" s="107"/>
      <c r="AS189" s="107"/>
      <c r="AT189" s="107"/>
      <c r="AU189" s="107"/>
      <c r="AV189" s="107"/>
      <c r="AW189" s="107"/>
      <c r="AX189" s="107"/>
      <c r="AY189" s="107"/>
      <c r="AZ189" s="107"/>
      <c r="BA189" s="107"/>
      <c r="BB189" s="107"/>
      <c r="BC189" s="107"/>
      <c r="BD189" s="107"/>
      <c r="BE189" s="107"/>
      <c r="BF189" s="107"/>
      <c r="BG189" s="107"/>
      <c r="BH189" s="107"/>
    </row>
    <row r="190" spans="1:60" outlineLevel="1">
      <c r="A190" s="110"/>
      <c r="B190" s="111"/>
      <c r="C190" s="140" t="s">
        <v>290</v>
      </c>
      <c r="D190" s="113"/>
      <c r="E190" s="114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12"/>
      <c r="Y190" s="107"/>
      <c r="Z190" s="107"/>
      <c r="AA190" s="107"/>
      <c r="AB190" s="107"/>
      <c r="AC190" s="107"/>
      <c r="AD190" s="107"/>
      <c r="AE190" s="107"/>
      <c r="AF190" s="107"/>
      <c r="AG190" s="107" t="s">
        <v>121</v>
      </c>
      <c r="AH190" s="107">
        <v>0</v>
      </c>
      <c r="AI190" s="107"/>
      <c r="AJ190" s="107"/>
      <c r="AK190" s="107"/>
      <c r="AL190" s="107"/>
      <c r="AM190" s="107"/>
      <c r="AN190" s="107"/>
      <c r="AO190" s="107"/>
      <c r="AP190" s="107"/>
      <c r="AQ190" s="107"/>
      <c r="AR190" s="107"/>
      <c r="AS190" s="107"/>
      <c r="AT190" s="107"/>
      <c r="AU190" s="107"/>
      <c r="AV190" s="107"/>
      <c r="AW190" s="107"/>
      <c r="AX190" s="107"/>
      <c r="AY190" s="107"/>
      <c r="AZ190" s="107"/>
      <c r="BA190" s="107"/>
      <c r="BB190" s="107"/>
      <c r="BC190" s="107"/>
      <c r="BD190" s="107"/>
      <c r="BE190" s="107"/>
      <c r="BF190" s="107"/>
      <c r="BG190" s="107"/>
      <c r="BH190" s="107"/>
    </row>
    <row r="191" spans="1:60" outlineLevel="1">
      <c r="A191" s="110"/>
      <c r="B191" s="111"/>
      <c r="C191" s="140" t="s">
        <v>291</v>
      </c>
      <c r="D191" s="113"/>
      <c r="E191" s="114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12"/>
      <c r="Y191" s="107"/>
      <c r="Z191" s="107"/>
      <c r="AA191" s="107"/>
      <c r="AB191" s="107"/>
      <c r="AC191" s="107"/>
      <c r="AD191" s="107"/>
      <c r="AE191" s="107"/>
      <c r="AF191" s="107"/>
      <c r="AG191" s="107" t="s">
        <v>121</v>
      </c>
      <c r="AH191" s="107">
        <v>0</v>
      </c>
      <c r="AI191" s="107"/>
      <c r="AJ191" s="107"/>
      <c r="AK191" s="107"/>
      <c r="AL191" s="107"/>
      <c r="AM191" s="107"/>
      <c r="AN191" s="107"/>
      <c r="AO191" s="107"/>
      <c r="AP191" s="107"/>
      <c r="AQ191" s="107"/>
      <c r="AR191" s="107"/>
      <c r="AS191" s="107"/>
      <c r="AT191" s="107"/>
      <c r="AU191" s="107"/>
      <c r="AV191" s="107"/>
      <c r="AW191" s="107"/>
      <c r="AX191" s="107"/>
      <c r="AY191" s="107"/>
      <c r="AZ191" s="107"/>
      <c r="BA191" s="107"/>
      <c r="BB191" s="107"/>
      <c r="BC191" s="107"/>
      <c r="BD191" s="107"/>
      <c r="BE191" s="107"/>
      <c r="BF191" s="107"/>
      <c r="BG191" s="107"/>
      <c r="BH191" s="107"/>
    </row>
    <row r="192" spans="1:60" outlineLevel="1">
      <c r="A192" s="110"/>
      <c r="B192" s="111"/>
      <c r="C192" s="140" t="s">
        <v>393</v>
      </c>
      <c r="D192" s="113"/>
      <c r="E192" s="114">
        <v>1.4</v>
      </c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07"/>
      <c r="Z192" s="107"/>
      <c r="AA192" s="107"/>
      <c r="AB192" s="107"/>
      <c r="AC192" s="107"/>
      <c r="AD192" s="107"/>
      <c r="AE192" s="107"/>
      <c r="AF192" s="107"/>
      <c r="AG192" s="107" t="s">
        <v>121</v>
      </c>
      <c r="AH192" s="107">
        <v>0</v>
      </c>
      <c r="AI192" s="107"/>
      <c r="AJ192" s="107"/>
      <c r="AK192" s="107"/>
      <c r="AL192" s="107"/>
      <c r="AM192" s="107"/>
      <c r="AN192" s="107"/>
      <c r="AO192" s="107"/>
      <c r="AP192" s="107"/>
      <c r="AQ192" s="107"/>
      <c r="AR192" s="107"/>
      <c r="AS192" s="107"/>
      <c r="AT192" s="107"/>
      <c r="AU192" s="107"/>
      <c r="AV192" s="107"/>
      <c r="AW192" s="107"/>
      <c r="AX192" s="107"/>
      <c r="AY192" s="107"/>
      <c r="AZ192" s="107"/>
      <c r="BA192" s="107"/>
      <c r="BB192" s="107"/>
      <c r="BC192" s="107"/>
      <c r="BD192" s="107"/>
      <c r="BE192" s="107"/>
      <c r="BF192" s="107"/>
      <c r="BG192" s="107"/>
      <c r="BH192" s="107"/>
    </row>
    <row r="193" spans="1:60" outlineLevel="1">
      <c r="A193" s="110"/>
      <c r="B193" s="111"/>
      <c r="C193" s="141" t="s">
        <v>124</v>
      </c>
      <c r="D193" s="115"/>
      <c r="E193" s="116">
        <v>25.8</v>
      </c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  <c r="Y193" s="107"/>
      <c r="Z193" s="107"/>
      <c r="AA193" s="107"/>
      <c r="AB193" s="107"/>
      <c r="AC193" s="107"/>
      <c r="AD193" s="107"/>
      <c r="AE193" s="107"/>
      <c r="AF193" s="107"/>
      <c r="AG193" s="107" t="s">
        <v>121</v>
      </c>
      <c r="AH193" s="107">
        <v>1</v>
      </c>
      <c r="AI193" s="107"/>
      <c r="AJ193" s="107"/>
      <c r="AK193" s="107"/>
      <c r="AL193" s="107"/>
      <c r="AM193" s="107"/>
      <c r="AN193" s="107"/>
      <c r="AO193" s="107"/>
      <c r="AP193" s="107"/>
      <c r="AQ193" s="107"/>
      <c r="AR193" s="107"/>
      <c r="AS193" s="107"/>
      <c r="AT193" s="107"/>
      <c r="AU193" s="107"/>
      <c r="AV193" s="107"/>
      <c r="AW193" s="107"/>
      <c r="AX193" s="107"/>
      <c r="AY193" s="107"/>
      <c r="AZ193" s="107"/>
      <c r="BA193" s="107"/>
      <c r="BB193" s="107"/>
      <c r="BC193" s="107"/>
      <c r="BD193" s="107"/>
      <c r="BE193" s="107"/>
      <c r="BF193" s="107"/>
      <c r="BG193" s="107"/>
      <c r="BH193" s="107"/>
    </row>
    <row r="194" spans="1:60" outlineLevel="1">
      <c r="A194" s="110"/>
      <c r="B194" s="111"/>
      <c r="C194" s="142" t="s">
        <v>394</v>
      </c>
      <c r="D194" s="117"/>
      <c r="E194" s="118">
        <v>2.58</v>
      </c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  <c r="Y194" s="107"/>
      <c r="Z194" s="107"/>
      <c r="AA194" s="107"/>
      <c r="AB194" s="107"/>
      <c r="AC194" s="107"/>
      <c r="AD194" s="107"/>
      <c r="AE194" s="107"/>
      <c r="AF194" s="107"/>
      <c r="AG194" s="107" t="s">
        <v>121</v>
      </c>
      <c r="AH194" s="107">
        <v>4</v>
      </c>
      <c r="AI194" s="107"/>
      <c r="AJ194" s="107"/>
      <c r="AK194" s="107"/>
      <c r="AL194" s="107"/>
      <c r="AM194" s="107"/>
      <c r="AN194" s="107"/>
      <c r="AO194" s="107"/>
      <c r="AP194" s="107"/>
      <c r="AQ194" s="107"/>
      <c r="AR194" s="107"/>
      <c r="AS194" s="107"/>
      <c r="AT194" s="107"/>
      <c r="AU194" s="107"/>
      <c r="AV194" s="107"/>
      <c r="AW194" s="107"/>
      <c r="AX194" s="107"/>
      <c r="AY194" s="107"/>
      <c r="AZ194" s="107"/>
      <c r="BA194" s="107"/>
      <c r="BB194" s="107"/>
      <c r="BC194" s="107"/>
      <c r="BD194" s="107"/>
      <c r="BE194" s="107"/>
      <c r="BF194" s="107"/>
      <c r="BG194" s="107"/>
      <c r="BH194" s="107"/>
    </row>
    <row r="195" spans="1:60">
      <c r="A195" s="124" t="s">
        <v>112</v>
      </c>
      <c r="B195" s="125" t="s">
        <v>78</v>
      </c>
      <c r="C195" s="138" t="s">
        <v>79</v>
      </c>
      <c r="D195" s="126"/>
      <c r="E195" s="127"/>
      <c r="F195" s="128"/>
      <c r="G195" s="128">
        <f>SUMIF(AG196:AG203,"&lt;&gt;NOR",G196:G203)</f>
        <v>0</v>
      </c>
      <c r="H195" s="128"/>
      <c r="I195" s="128">
        <f>SUM(I196:I203)</f>
        <v>0</v>
      </c>
      <c r="J195" s="128"/>
      <c r="K195" s="128">
        <f>SUM(K196:K203)</f>
        <v>0</v>
      </c>
      <c r="L195" s="128"/>
      <c r="M195" s="128">
        <f>SUM(M196:M203)</f>
        <v>0</v>
      </c>
      <c r="N195" s="128"/>
      <c r="O195" s="128">
        <f>SUM(O196:O203)</f>
        <v>0</v>
      </c>
      <c r="P195" s="128"/>
      <c r="Q195" s="128">
        <f>SUM(Q196:Q203)</f>
        <v>0</v>
      </c>
      <c r="R195" s="128"/>
      <c r="S195" s="128"/>
      <c r="T195" s="129"/>
      <c r="U195" s="123"/>
      <c r="V195" s="123">
        <f>SUM(V196:V203)</f>
        <v>3.67</v>
      </c>
      <c r="W195" s="123"/>
      <c r="X195" s="123"/>
      <c r="AG195" t="s">
        <v>113</v>
      </c>
    </row>
    <row r="196" spans="1:60" outlineLevel="1">
      <c r="A196" s="130">
        <v>47</v>
      </c>
      <c r="B196" s="131" t="s">
        <v>395</v>
      </c>
      <c r="C196" s="139" t="s">
        <v>396</v>
      </c>
      <c r="D196" s="132" t="s">
        <v>162</v>
      </c>
      <c r="E196" s="133">
        <v>0.77349999999999997</v>
      </c>
      <c r="F196" s="134"/>
      <c r="G196" s="135">
        <f>ROUND(E196*F196,2)</f>
        <v>0</v>
      </c>
      <c r="H196" s="134"/>
      <c r="I196" s="135">
        <f>ROUND(E196*H196,2)</f>
        <v>0</v>
      </c>
      <c r="J196" s="134"/>
      <c r="K196" s="135">
        <f>ROUND(E196*J196,2)</f>
        <v>0</v>
      </c>
      <c r="L196" s="135">
        <v>21</v>
      </c>
      <c r="M196" s="135">
        <f>G196*(1+L196/100)</f>
        <v>0</v>
      </c>
      <c r="N196" s="135">
        <v>0</v>
      </c>
      <c r="O196" s="135">
        <f>ROUND(E196*N196,2)</f>
        <v>0</v>
      </c>
      <c r="P196" s="135">
        <v>0</v>
      </c>
      <c r="Q196" s="135">
        <f>ROUND(E196*P196,2)</f>
        <v>0</v>
      </c>
      <c r="R196" s="135"/>
      <c r="S196" s="135" t="s">
        <v>117</v>
      </c>
      <c r="T196" s="136" t="s">
        <v>117</v>
      </c>
      <c r="U196" s="112">
        <v>0.752</v>
      </c>
      <c r="V196" s="112">
        <f>ROUND(E196*U196,2)</f>
        <v>0.57999999999999996</v>
      </c>
      <c r="W196" s="112"/>
      <c r="X196" s="112" t="s">
        <v>397</v>
      </c>
      <c r="Y196" s="107"/>
      <c r="Z196" s="107"/>
      <c r="AA196" s="107"/>
      <c r="AB196" s="107"/>
      <c r="AC196" s="107"/>
      <c r="AD196" s="107"/>
      <c r="AE196" s="107"/>
      <c r="AF196" s="107"/>
      <c r="AG196" s="107" t="s">
        <v>398</v>
      </c>
      <c r="AH196" s="107"/>
      <c r="AI196" s="107"/>
      <c r="AJ196" s="107"/>
      <c r="AK196" s="107"/>
      <c r="AL196" s="107"/>
      <c r="AM196" s="107"/>
      <c r="AN196" s="107"/>
      <c r="AO196" s="107"/>
      <c r="AP196" s="107"/>
      <c r="AQ196" s="107"/>
      <c r="AR196" s="107"/>
      <c r="AS196" s="107"/>
      <c r="AT196" s="107"/>
      <c r="AU196" s="107"/>
      <c r="AV196" s="107"/>
      <c r="AW196" s="107"/>
      <c r="AX196" s="107"/>
      <c r="AY196" s="107"/>
      <c r="AZ196" s="107"/>
      <c r="BA196" s="107"/>
      <c r="BB196" s="107"/>
      <c r="BC196" s="107"/>
      <c r="BD196" s="107"/>
      <c r="BE196" s="107"/>
      <c r="BF196" s="107"/>
      <c r="BG196" s="107"/>
      <c r="BH196" s="107"/>
    </row>
    <row r="197" spans="1:60" ht="22.5" outlineLevel="1">
      <c r="A197" s="110"/>
      <c r="B197" s="111"/>
      <c r="C197" s="280" t="s">
        <v>399</v>
      </c>
      <c r="D197" s="281"/>
      <c r="E197" s="281"/>
      <c r="F197" s="281"/>
      <c r="G197" s="281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  <c r="Y197" s="107"/>
      <c r="Z197" s="107"/>
      <c r="AA197" s="107"/>
      <c r="AB197" s="107"/>
      <c r="AC197" s="107"/>
      <c r="AD197" s="107"/>
      <c r="AE197" s="107"/>
      <c r="AF197" s="107"/>
      <c r="AG197" s="107" t="s">
        <v>147</v>
      </c>
      <c r="AH197" s="107"/>
      <c r="AI197" s="107"/>
      <c r="AJ197" s="107"/>
      <c r="AK197" s="107"/>
      <c r="AL197" s="107"/>
      <c r="AM197" s="107"/>
      <c r="AN197" s="107"/>
      <c r="AO197" s="107"/>
      <c r="AP197" s="107"/>
      <c r="AQ197" s="107"/>
      <c r="AR197" s="107"/>
      <c r="AS197" s="107"/>
      <c r="AT197" s="107"/>
      <c r="AU197" s="107"/>
      <c r="AV197" s="107"/>
      <c r="AW197" s="107"/>
      <c r="AX197" s="107"/>
      <c r="AY197" s="107"/>
      <c r="AZ197" s="107"/>
      <c r="BA197" s="137" t="str">
        <f>C197</f>
        <v>S naložením suti nebo vybouraných hmot do dopravního prostředku a na jejich vyložením, popřípadě přeložením na normální dopravní prostředek.</v>
      </c>
      <c r="BB197" s="107"/>
      <c r="BC197" s="107"/>
      <c r="BD197" s="107"/>
      <c r="BE197" s="107"/>
      <c r="BF197" s="107"/>
      <c r="BG197" s="107"/>
      <c r="BH197" s="107"/>
    </row>
    <row r="198" spans="1:60" outlineLevel="1">
      <c r="A198" s="148">
        <v>48</v>
      </c>
      <c r="B198" s="149" t="s">
        <v>400</v>
      </c>
      <c r="C198" s="155" t="s">
        <v>401</v>
      </c>
      <c r="D198" s="150" t="s">
        <v>162</v>
      </c>
      <c r="E198" s="151">
        <v>6.9615</v>
      </c>
      <c r="F198" s="152"/>
      <c r="G198" s="153">
        <f>ROUND(E198*F198,2)</f>
        <v>0</v>
      </c>
      <c r="H198" s="152"/>
      <c r="I198" s="153">
        <f>ROUND(E198*H198,2)</f>
        <v>0</v>
      </c>
      <c r="J198" s="152"/>
      <c r="K198" s="153">
        <f>ROUND(E198*J198,2)</f>
        <v>0</v>
      </c>
      <c r="L198" s="153">
        <v>21</v>
      </c>
      <c r="M198" s="153">
        <f>G198*(1+L198/100)</f>
        <v>0</v>
      </c>
      <c r="N198" s="153">
        <v>0</v>
      </c>
      <c r="O198" s="153">
        <f>ROUND(E198*N198,2)</f>
        <v>0</v>
      </c>
      <c r="P198" s="153">
        <v>0</v>
      </c>
      <c r="Q198" s="153">
        <f>ROUND(E198*P198,2)</f>
        <v>0</v>
      </c>
      <c r="R198" s="153"/>
      <c r="S198" s="153" t="s">
        <v>117</v>
      </c>
      <c r="T198" s="154" t="s">
        <v>117</v>
      </c>
      <c r="U198" s="112">
        <v>0.36</v>
      </c>
      <c r="V198" s="112">
        <f>ROUND(E198*U198,2)</f>
        <v>2.5099999999999998</v>
      </c>
      <c r="W198" s="112"/>
      <c r="X198" s="112" t="s">
        <v>397</v>
      </c>
      <c r="Y198" s="107"/>
      <c r="Z198" s="107"/>
      <c r="AA198" s="107"/>
      <c r="AB198" s="107"/>
      <c r="AC198" s="107"/>
      <c r="AD198" s="107"/>
      <c r="AE198" s="107"/>
      <c r="AF198" s="107"/>
      <c r="AG198" s="107" t="s">
        <v>398</v>
      </c>
      <c r="AH198" s="107"/>
      <c r="AI198" s="107"/>
      <c r="AJ198" s="107"/>
      <c r="AK198" s="107"/>
      <c r="AL198" s="107"/>
      <c r="AM198" s="107"/>
      <c r="AN198" s="107"/>
      <c r="AO198" s="107"/>
      <c r="AP198" s="107"/>
      <c r="AQ198" s="107"/>
      <c r="AR198" s="107"/>
      <c r="AS198" s="107"/>
      <c r="AT198" s="107"/>
      <c r="AU198" s="107"/>
      <c r="AV198" s="107"/>
      <c r="AW198" s="107"/>
      <c r="AX198" s="107"/>
      <c r="AY198" s="107"/>
      <c r="AZ198" s="107"/>
      <c r="BA198" s="107"/>
      <c r="BB198" s="107"/>
      <c r="BC198" s="107"/>
      <c r="BD198" s="107"/>
      <c r="BE198" s="107"/>
      <c r="BF198" s="107"/>
      <c r="BG198" s="107"/>
      <c r="BH198" s="107"/>
    </row>
    <row r="199" spans="1:60" outlineLevel="1">
      <c r="A199" s="148">
        <v>49</v>
      </c>
      <c r="B199" s="149" t="s">
        <v>402</v>
      </c>
      <c r="C199" s="155" t="s">
        <v>403</v>
      </c>
      <c r="D199" s="150" t="s">
        <v>162</v>
      </c>
      <c r="E199" s="151">
        <v>0.77349999999999997</v>
      </c>
      <c r="F199" s="152"/>
      <c r="G199" s="153">
        <f>ROUND(E199*F199,2)</f>
        <v>0</v>
      </c>
      <c r="H199" s="152"/>
      <c r="I199" s="153">
        <f>ROUND(E199*H199,2)</f>
        <v>0</v>
      </c>
      <c r="J199" s="152"/>
      <c r="K199" s="153">
        <f>ROUND(E199*J199,2)</f>
        <v>0</v>
      </c>
      <c r="L199" s="153">
        <v>21</v>
      </c>
      <c r="M199" s="153">
        <f>G199*(1+L199/100)</f>
        <v>0</v>
      </c>
      <c r="N199" s="153">
        <v>0</v>
      </c>
      <c r="O199" s="153">
        <f>ROUND(E199*N199,2)</f>
        <v>0</v>
      </c>
      <c r="P199" s="153">
        <v>0</v>
      </c>
      <c r="Q199" s="153">
        <f>ROUND(E199*P199,2)</f>
        <v>0</v>
      </c>
      <c r="R199" s="153"/>
      <c r="S199" s="153" t="s">
        <v>117</v>
      </c>
      <c r="T199" s="154" t="s">
        <v>117</v>
      </c>
      <c r="U199" s="112">
        <v>0.26500000000000001</v>
      </c>
      <c r="V199" s="112">
        <f>ROUND(E199*U199,2)</f>
        <v>0.2</v>
      </c>
      <c r="W199" s="112"/>
      <c r="X199" s="112" t="s">
        <v>397</v>
      </c>
      <c r="Y199" s="107"/>
      <c r="Z199" s="107"/>
      <c r="AA199" s="107"/>
      <c r="AB199" s="107"/>
      <c r="AC199" s="107"/>
      <c r="AD199" s="107"/>
      <c r="AE199" s="107"/>
      <c r="AF199" s="107"/>
      <c r="AG199" s="107" t="s">
        <v>398</v>
      </c>
      <c r="AH199" s="107"/>
      <c r="AI199" s="107"/>
      <c r="AJ199" s="107"/>
      <c r="AK199" s="107"/>
      <c r="AL199" s="107"/>
      <c r="AM199" s="107"/>
      <c r="AN199" s="107"/>
      <c r="AO199" s="107"/>
      <c r="AP199" s="107"/>
      <c r="AQ199" s="107"/>
      <c r="AR199" s="107"/>
      <c r="AS199" s="107"/>
      <c r="AT199" s="107"/>
      <c r="AU199" s="107"/>
      <c r="AV199" s="107"/>
      <c r="AW199" s="107"/>
      <c r="AX199" s="107"/>
      <c r="AY199" s="107"/>
      <c r="AZ199" s="107"/>
      <c r="BA199" s="107"/>
      <c r="BB199" s="107"/>
      <c r="BC199" s="107"/>
      <c r="BD199" s="107"/>
      <c r="BE199" s="107"/>
      <c r="BF199" s="107"/>
      <c r="BG199" s="107"/>
      <c r="BH199" s="107"/>
    </row>
    <row r="200" spans="1:60" outlineLevel="1">
      <c r="A200" s="130">
        <v>50</v>
      </c>
      <c r="B200" s="131" t="s">
        <v>404</v>
      </c>
      <c r="C200" s="139" t="s">
        <v>405</v>
      </c>
      <c r="D200" s="132" t="s">
        <v>162</v>
      </c>
      <c r="E200" s="133">
        <v>0.77349999999999997</v>
      </c>
      <c r="F200" s="134"/>
      <c r="G200" s="135">
        <f>ROUND(E200*F200,2)</f>
        <v>0</v>
      </c>
      <c r="H200" s="134"/>
      <c r="I200" s="135">
        <f>ROUND(E200*H200,2)</f>
        <v>0</v>
      </c>
      <c r="J200" s="134"/>
      <c r="K200" s="135">
        <f>ROUND(E200*J200,2)</f>
        <v>0</v>
      </c>
      <c r="L200" s="135">
        <v>21</v>
      </c>
      <c r="M200" s="135">
        <f>G200*(1+L200/100)</f>
        <v>0</v>
      </c>
      <c r="N200" s="135">
        <v>0</v>
      </c>
      <c r="O200" s="135">
        <f>ROUND(E200*N200,2)</f>
        <v>0</v>
      </c>
      <c r="P200" s="135">
        <v>0</v>
      </c>
      <c r="Q200" s="135">
        <f>ROUND(E200*P200,2)</f>
        <v>0</v>
      </c>
      <c r="R200" s="135"/>
      <c r="S200" s="135" t="s">
        <v>117</v>
      </c>
      <c r="T200" s="136" t="s">
        <v>117</v>
      </c>
      <c r="U200" s="112">
        <v>0.49</v>
      </c>
      <c r="V200" s="112">
        <f>ROUND(E200*U200,2)</f>
        <v>0.38</v>
      </c>
      <c r="W200" s="112"/>
      <c r="X200" s="112" t="s">
        <v>397</v>
      </c>
      <c r="Y200" s="107"/>
      <c r="Z200" s="107"/>
      <c r="AA200" s="107"/>
      <c r="AB200" s="107"/>
      <c r="AC200" s="107"/>
      <c r="AD200" s="107"/>
      <c r="AE200" s="107"/>
      <c r="AF200" s="107"/>
      <c r="AG200" s="107" t="s">
        <v>398</v>
      </c>
      <c r="AH200" s="107"/>
      <c r="AI200" s="107"/>
      <c r="AJ200" s="107"/>
      <c r="AK200" s="107"/>
      <c r="AL200" s="107"/>
      <c r="AM200" s="107"/>
      <c r="AN200" s="107"/>
      <c r="AO200" s="107"/>
      <c r="AP200" s="107"/>
      <c r="AQ200" s="107"/>
      <c r="AR200" s="107"/>
      <c r="AS200" s="107"/>
      <c r="AT200" s="107"/>
      <c r="AU200" s="107"/>
      <c r="AV200" s="107"/>
      <c r="AW200" s="107"/>
      <c r="AX200" s="107"/>
      <c r="AY200" s="107"/>
      <c r="AZ200" s="107"/>
      <c r="BA200" s="107"/>
      <c r="BB200" s="107"/>
      <c r="BC200" s="107"/>
      <c r="BD200" s="107"/>
      <c r="BE200" s="107"/>
      <c r="BF200" s="107"/>
      <c r="BG200" s="107"/>
      <c r="BH200" s="107"/>
    </row>
    <row r="201" spans="1:60" outlineLevel="1">
      <c r="A201" s="110"/>
      <c r="B201" s="111"/>
      <c r="C201" s="280" t="s">
        <v>406</v>
      </c>
      <c r="D201" s="281"/>
      <c r="E201" s="281"/>
      <c r="F201" s="281"/>
      <c r="G201" s="281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07"/>
      <c r="Z201" s="107"/>
      <c r="AA201" s="107"/>
      <c r="AB201" s="107"/>
      <c r="AC201" s="107"/>
      <c r="AD201" s="107"/>
      <c r="AE201" s="107"/>
      <c r="AF201" s="107"/>
      <c r="AG201" s="107" t="s">
        <v>147</v>
      </c>
      <c r="AH201" s="107"/>
      <c r="AI201" s="107"/>
      <c r="AJ201" s="107"/>
      <c r="AK201" s="107"/>
      <c r="AL201" s="107"/>
      <c r="AM201" s="107"/>
      <c r="AN201" s="107"/>
      <c r="AO201" s="107"/>
      <c r="AP201" s="107"/>
      <c r="AQ201" s="107"/>
      <c r="AR201" s="107"/>
      <c r="AS201" s="107"/>
      <c r="AT201" s="107"/>
      <c r="AU201" s="107"/>
      <c r="AV201" s="107"/>
      <c r="AW201" s="107"/>
      <c r="AX201" s="107"/>
      <c r="AY201" s="107"/>
      <c r="AZ201" s="107"/>
      <c r="BA201" s="107"/>
      <c r="BB201" s="107"/>
      <c r="BC201" s="107"/>
      <c r="BD201" s="107"/>
      <c r="BE201" s="107"/>
      <c r="BF201" s="107"/>
      <c r="BG201" s="107"/>
      <c r="BH201" s="107"/>
    </row>
    <row r="202" spans="1:60" outlineLevel="1">
      <c r="A202" s="148">
        <v>51</v>
      </c>
      <c r="B202" s="149" t="s">
        <v>407</v>
      </c>
      <c r="C202" s="155" t="s">
        <v>408</v>
      </c>
      <c r="D202" s="150" t="s">
        <v>162</v>
      </c>
      <c r="E202" s="151">
        <v>14.6965</v>
      </c>
      <c r="F202" s="152"/>
      <c r="G202" s="153">
        <f>ROUND(E202*F202,2)</f>
        <v>0</v>
      </c>
      <c r="H202" s="152"/>
      <c r="I202" s="153">
        <f>ROUND(E202*H202,2)</f>
        <v>0</v>
      </c>
      <c r="J202" s="152"/>
      <c r="K202" s="153">
        <f>ROUND(E202*J202,2)</f>
        <v>0</v>
      </c>
      <c r="L202" s="153">
        <v>21</v>
      </c>
      <c r="M202" s="153">
        <f>G202*(1+L202/100)</f>
        <v>0</v>
      </c>
      <c r="N202" s="153">
        <v>0</v>
      </c>
      <c r="O202" s="153">
        <f>ROUND(E202*N202,2)</f>
        <v>0</v>
      </c>
      <c r="P202" s="153">
        <v>0</v>
      </c>
      <c r="Q202" s="153">
        <f>ROUND(E202*P202,2)</f>
        <v>0</v>
      </c>
      <c r="R202" s="153"/>
      <c r="S202" s="153" t="s">
        <v>117</v>
      </c>
      <c r="T202" s="154" t="s">
        <v>117</v>
      </c>
      <c r="U202" s="112">
        <v>0</v>
      </c>
      <c r="V202" s="112">
        <f>ROUND(E202*U202,2)</f>
        <v>0</v>
      </c>
      <c r="W202" s="112"/>
      <c r="X202" s="112" t="s">
        <v>397</v>
      </c>
      <c r="Y202" s="107"/>
      <c r="Z202" s="107"/>
      <c r="AA202" s="107"/>
      <c r="AB202" s="107"/>
      <c r="AC202" s="107"/>
      <c r="AD202" s="107"/>
      <c r="AE202" s="107"/>
      <c r="AF202" s="107"/>
      <c r="AG202" s="107" t="s">
        <v>398</v>
      </c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07"/>
      <c r="AU202" s="107"/>
      <c r="AV202" s="107"/>
      <c r="AW202" s="107"/>
      <c r="AX202" s="107"/>
      <c r="AY202" s="107"/>
      <c r="AZ202" s="107"/>
      <c r="BA202" s="107"/>
      <c r="BB202" s="107"/>
      <c r="BC202" s="107"/>
      <c r="BD202" s="107"/>
      <c r="BE202" s="107"/>
      <c r="BF202" s="107"/>
      <c r="BG202" s="107"/>
      <c r="BH202" s="107"/>
    </row>
    <row r="203" spans="1:60" outlineLevel="1">
      <c r="A203" s="130">
        <v>52</v>
      </c>
      <c r="B203" s="131" t="s">
        <v>409</v>
      </c>
      <c r="C203" s="139" t="s">
        <v>410</v>
      </c>
      <c r="D203" s="132" t="s">
        <v>162</v>
      </c>
      <c r="E203" s="133">
        <v>0.77349999999999997</v>
      </c>
      <c r="F203" s="134"/>
      <c r="G203" s="135">
        <f>ROUND(E203*F203,2)</f>
        <v>0</v>
      </c>
      <c r="H203" s="134"/>
      <c r="I203" s="135">
        <f>ROUND(E203*H203,2)</f>
        <v>0</v>
      </c>
      <c r="J203" s="134"/>
      <c r="K203" s="135">
        <f>ROUND(E203*J203,2)</f>
        <v>0</v>
      </c>
      <c r="L203" s="135">
        <v>21</v>
      </c>
      <c r="M203" s="135">
        <f>G203*(1+L203/100)</f>
        <v>0</v>
      </c>
      <c r="N203" s="135">
        <v>0</v>
      </c>
      <c r="O203" s="135">
        <f>ROUND(E203*N203,2)</f>
        <v>0</v>
      </c>
      <c r="P203" s="135">
        <v>0</v>
      </c>
      <c r="Q203" s="135">
        <f>ROUND(E203*P203,2)</f>
        <v>0</v>
      </c>
      <c r="R203" s="135"/>
      <c r="S203" s="135" t="s">
        <v>117</v>
      </c>
      <c r="T203" s="136" t="s">
        <v>117</v>
      </c>
      <c r="U203" s="112">
        <v>0</v>
      </c>
      <c r="V203" s="112">
        <f>ROUND(E203*U203,2)</f>
        <v>0</v>
      </c>
      <c r="W203" s="112"/>
      <c r="X203" s="112" t="s">
        <v>397</v>
      </c>
      <c r="Y203" s="107"/>
      <c r="Z203" s="107"/>
      <c r="AA203" s="107"/>
      <c r="AB203" s="107"/>
      <c r="AC203" s="107"/>
      <c r="AD203" s="107"/>
      <c r="AE203" s="107"/>
      <c r="AF203" s="107"/>
      <c r="AG203" s="107" t="s">
        <v>398</v>
      </c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07"/>
      <c r="AY203" s="107"/>
      <c r="AZ203" s="107"/>
      <c r="BA203" s="107"/>
      <c r="BB203" s="107"/>
      <c r="BC203" s="107"/>
      <c r="BD203" s="107"/>
      <c r="BE203" s="107"/>
      <c r="BF203" s="107"/>
      <c r="BG203" s="107"/>
      <c r="BH203" s="107"/>
    </row>
    <row r="204" spans="1:60">
      <c r="A204" s="3"/>
      <c r="B204" s="4"/>
      <c r="C204" s="146"/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AE204">
        <v>15</v>
      </c>
      <c r="AF204">
        <v>21</v>
      </c>
      <c r="AG204" t="s">
        <v>99</v>
      </c>
    </row>
    <row r="205" spans="1:60">
      <c r="A205" s="196"/>
      <c r="B205" s="197" t="s">
        <v>14</v>
      </c>
      <c r="C205" s="198"/>
      <c r="D205" s="199"/>
      <c r="E205" s="200"/>
      <c r="F205" s="200"/>
      <c r="G205" s="201">
        <f>G8+G145+G151+G164+G166+G185+G195</f>
        <v>0</v>
      </c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AE205">
        <f>SUMIF(L7:L203,AE204,G7:G203)</f>
        <v>0</v>
      </c>
      <c r="AF205">
        <f>SUMIF(L7:L203,AF204,G7:G203)</f>
        <v>0</v>
      </c>
      <c r="AG205" t="s">
        <v>282</v>
      </c>
    </row>
    <row r="206" spans="1:60">
      <c r="A206" s="3"/>
      <c r="B206" s="4"/>
      <c r="C206" s="146"/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>
      <c r="A207" s="3"/>
      <c r="B207" s="4"/>
      <c r="C207" s="146"/>
      <c r="D207" s="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>
      <c r="A208" s="266" t="s">
        <v>283</v>
      </c>
      <c r="B208" s="266"/>
      <c r="C208" s="267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33">
      <c r="A209" s="268"/>
      <c r="B209" s="269"/>
      <c r="C209" s="270"/>
      <c r="D209" s="269"/>
      <c r="E209" s="269"/>
      <c r="F209" s="269"/>
      <c r="G209" s="271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AG209" t="s">
        <v>284</v>
      </c>
    </row>
    <row r="210" spans="1:33">
      <c r="A210" s="272"/>
      <c r="B210" s="273"/>
      <c r="C210" s="274"/>
      <c r="D210" s="273"/>
      <c r="E210" s="273"/>
      <c r="F210" s="273"/>
      <c r="G210" s="275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33">
      <c r="A211" s="272"/>
      <c r="B211" s="273"/>
      <c r="C211" s="274"/>
      <c r="D211" s="273"/>
      <c r="E211" s="273"/>
      <c r="F211" s="273"/>
      <c r="G211" s="275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33">
      <c r="A212" s="272"/>
      <c r="B212" s="273"/>
      <c r="C212" s="274"/>
      <c r="D212" s="273"/>
      <c r="E212" s="273"/>
      <c r="F212" s="273"/>
      <c r="G212" s="275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33">
      <c r="A213" s="276"/>
      <c r="B213" s="277"/>
      <c r="C213" s="278"/>
      <c r="D213" s="277"/>
      <c r="E213" s="277"/>
      <c r="F213" s="277"/>
      <c r="G213" s="279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33">
      <c r="A214" s="3"/>
      <c r="B214" s="4"/>
      <c r="C214" s="146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33">
      <c r="C215" s="147"/>
      <c r="D215" s="10"/>
      <c r="AG215" t="s">
        <v>285</v>
      </c>
    </row>
    <row r="216" spans="1:33">
      <c r="D216" s="10"/>
    </row>
    <row r="217" spans="1:33">
      <c r="D217" s="10"/>
    </row>
    <row r="218" spans="1:33">
      <c r="D218" s="10"/>
    </row>
    <row r="219" spans="1:33">
      <c r="D219" s="10"/>
    </row>
    <row r="220" spans="1:33">
      <c r="D220" s="10"/>
    </row>
    <row r="221" spans="1:33">
      <c r="D221" s="10"/>
    </row>
    <row r="222" spans="1:33">
      <c r="D222" s="10"/>
    </row>
    <row r="223" spans="1:33">
      <c r="D223" s="10"/>
    </row>
    <row r="224" spans="1:33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0">
    <mergeCell ref="A209:G213"/>
    <mergeCell ref="C45:G45"/>
    <mergeCell ref="C147:G147"/>
    <mergeCell ref="C197:G197"/>
    <mergeCell ref="C201:G201"/>
    <mergeCell ref="A1:G1"/>
    <mergeCell ref="C2:G2"/>
    <mergeCell ref="C3:G3"/>
    <mergeCell ref="C4:G4"/>
    <mergeCell ref="A208:C20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68E7A-6496-4D3C-AF8F-139A436A1250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/>
  <cols>
    <col min="1" max="1" width="3.42578125" customWidth="1"/>
    <col min="2" max="2" width="12.5703125" style="96" customWidth="1"/>
    <col min="3" max="3" width="38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9" t="s">
        <v>81</v>
      </c>
      <c r="B1" s="259"/>
      <c r="C1" s="259"/>
      <c r="D1" s="259"/>
      <c r="E1" s="259"/>
      <c r="F1" s="259"/>
      <c r="G1" s="259"/>
      <c r="AG1" t="s">
        <v>85</v>
      </c>
    </row>
    <row r="2" spans="1:60" ht="24.95" customHeight="1">
      <c r="A2" s="187" t="s">
        <v>82</v>
      </c>
      <c r="B2" s="188" t="s">
        <v>5</v>
      </c>
      <c r="C2" s="260" t="s">
        <v>6</v>
      </c>
      <c r="D2" s="261"/>
      <c r="E2" s="261"/>
      <c r="F2" s="261"/>
      <c r="G2" s="262"/>
      <c r="AG2" t="s">
        <v>86</v>
      </c>
    </row>
    <row r="3" spans="1:60" ht="24.95" customHeight="1">
      <c r="A3" s="187" t="s">
        <v>83</v>
      </c>
      <c r="B3" s="188" t="s">
        <v>43</v>
      </c>
      <c r="C3" s="260" t="s">
        <v>44</v>
      </c>
      <c r="D3" s="261"/>
      <c r="E3" s="261"/>
      <c r="F3" s="261"/>
      <c r="G3" s="262"/>
      <c r="AC3" s="96" t="s">
        <v>86</v>
      </c>
      <c r="AG3" t="s">
        <v>87</v>
      </c>
    </row>
    <row r="4" spans="1:60" ht="24.95" customHeight="1">
      <c r="A4" s="189" t="s">
        <v>84</v>
      </c>
      <c r="B4" s="190" t="s">
        <v>49</v>
      </c>
      <c r="C4" s="263" t="s">
        <v>50</v>
      </c>
      <c r="D4" s="264"/>
      <c r="E4" s="264"/>
      <c r="F4" s="264"/>
      <c r="G4" s="265"/>
      <c r="AG4" t="s">
        <v>88</v>
      </c>
    </row>
    <row r="5" spans="1:60">
      <c r="D5" s="10"/>
    </row>
    <row r="6" spans="1:60" ht="38.25">
      <c r="A6" s="191" t="s">
        <v>89</v>
      </c>
      <c r="B6" s="192" t="s">
        <v>90</v>
      </c>
      <c r="C6" s="192" t="s">
        <v>91</v>
      </c>
      <c r="D6" s="193" t="s">
        <v>92</v>
      </c>
      <c r="E6" s="191" t="s">
        <v>93</v>
      </c>
      <c r="F6" s="194" t="s">
        <v>94</v>
      </c>
      <c r="G6" s="191" t="s">
        <v>14</v>
      </c>
      <c r="H6" s="195" t="s">
        <v>95</v>
      </c>
      <c r="I6" s="195" t="s">
        <v>96</v>
      </c>
      <c r="J6" s="195" t="s">
        <v>97</v>
      </c>
      <c r="K6" s="195" t="s">
        <v>98</v>
      </c>
      <c r="L6" s="195" t="s">
        <v>99</v>
      </c>
      <c r="M6" s="195" t="s">
        <v>100</v>
      </c>
      <c r="N6" s="195" t="s">
        <v>101</v>
      </c>
      <c r="O6" s="195" t="s">
        <v>102</v>
      </c>
      <c r="P6" s="195" t="s">
        <v>103</v>
      </c>
      <c r="Q6" s="195" t="s">
        <v>104</v>
      </c>
      <c r="R6" s="195" t="s">
        <v>105</v>
      </c>
      <c r="S6" s="195" t="s">
        <v>106</v>
      </c>
      <c r="T6" s="195" t="s">
        <v>107</v>
      </c>
      <c r="U6" s="195" t="s">
        <v>108</v>
      </c>
      <c r="V6" s="195" t="s">
        <v>109</v>
      </c>
      <c r="W6" s="195" t="s">
        <v>110</v>
      </c>
      <c r="X6" s="195" t="s">
        <v>111</v>
      </c>
    </row>
    <row r="7" spans="1:60" hidden="1">
      <c r="A7" s="3"/>
      <c r="B7" s="4"/>
      <c r="C7" s="4"/>
      <c r="D7" s="6"/>
      <c r="E7" s="108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60">
      <c r="A8" s="124" t="s">
        <v>112</v>
      </c>
      <c r="B8" s="125" t="s">
        <v>18</v>
      </c>
      <c r="C8" s="138" t="s">
        <v>19</v>
      </c>
      <c r="D8" s="126"/>
      <c r="E8" s="127"/>
      <c r="F8" s="128"/>
      <c r="G8" s="128">
        <f>SUMIF(AG9:AG12,"&lt;&gt;NOR",G9:G12)</f>
        <v>0</v>
      </c>
      <c r="H8" s="128"/>
      <c r="I8" s="128">
        <f>SUM(I9:I12)</f>
        <v>0</v>
      </c>
      <c r="J8" s="128"/>
      <c r="K8" s="128">
        <f>SUM(K9:K12)</f>
        <v>0</v>
      </c>
      <c r="L8" s="128"/>
      <c r="M8" s="128">
        <f>SUM(M9:M12)</f>
        <v>0</v>
      </c>
      <c r="N8" s="128"/>
      <c r="O8" s="128">
        <f>SUM(O9:O12)</f>
        <v>0</v>
      </c>
      <c r="P8" s="128"/>
      <c r="Q8" s="128">
        <f>SUM(Q9:Q12)</f>
        <v>0</v>
      </c>
      <c r="R8" s="128"/>
      <c r="S8" s="128"/>
      <c r="T8" s="129"/>
      <c r="U8" s="123"/>
      <c r="V8" s="123">
        <f>SUM(V9:V12)</f>
        <v>0</v>
      </c>
      <c r="W8" s="123"/>
      <c r="X8" s="123"/>
      <c r="AG8" t="s">
        <v>113</v>
      </c>
    </row>
    <row r="9" spans="1:60" outlineLevel="1">
      <c r="A9" s="130">
        <v>1</v>
      </c>
      <c r="B9" s="131" t="s">
        <v>411</v>
      </c>
      <c r="C9" s="139" t="s">
        <v>412</v>
      </c>
      <c r="D9" s="132" t="s">
        <v>413</v>
      </c>
      <c r="E9" s="133">
        <v>1</v>
      </c>
      <c r="F9" s="134"/>
      <c r="G9" s="135">
        <f>ROUND(E9*F9,2)</f>
        <v>0</v>
      </c>
      <c r="H9" s="134"/>
      <c r="I9" s="135">
        <f>ROUND(E9*H9,2)</f>
        <v>0</v>
      </c>
      <c r="J9" s="134"/>
      <c r="K9" s="135">
        <f>ROUND(E9*J9,2)</f>
        <v>0</v>
      </c>
      <c r="L9" s="135">
        <v>21</v>
      </c>
      <c r="M9" s="135">
        <f>G9*(1+L9/100)</f>
        <v>0</v>
      </c>
      <c r="N9" s="135">
        <v>0</v>
      </c>
      <c r="O9" s="135">
        <f>ROUND(E9*N9,2)</f>
        <v>0</v>
      </c>
      <c r="P9" s="135">
        <v>0</v>
      </c>
      <c r="Q9" s="135">
        <f>ROUND(E9*P9,2)</f>
        <v>0</v>
      </c>
      <c r="R9" s="135"/>
      <c r="S9" s="135" t="s">
        <v>117</v>
      </c>
      <c r="T9" s="136" t="s">
        <v>333</v>
      </c>
      <c r="U9" s="112">
        <v>0</v>
      </c>
      <c r="V9" s="112">
        <f>ROUND(E9*U9,2)</f>
        <v>0</v>
      </c>
      <c r="W9" s="112"/>
      <c r="X9" s="112" t="s">
        <v>414</v>
      </c>
      <c r="Y9" s="107"/>
      <c r="Z9" s="107"/>
      <c r="AA9" s="107"/>
      <c r="AB9" s="107"/>
      <c r="AC9" s="107"/>
      <c r="AD9" s="107"/>
      <c r="AE9" s="107"/>
      <c r="AF9" s="107"/>
      <c r="AG9" s="107" t="s">
        <v>415</v>
      </c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</row>
    <row r="10" spans="1:60" outlineLevel="1">
      <c r="A10" s="110"/>
      <c r="B10" s="111"/>
      <c r="C10" s="280" t="s">
        <v>416</v>
      </c>
      <c r="D10" s="281"/>
      <c r="E10" s="281"/>
      <c r="F10" s="281"/>
      <c r="G10" s="281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07"/>
      <c r="Z10" s="107"/>
      <c r="AA10" s="107"/>
      <c r="AB10" s="107"/>
      <c r="AC10" s="107"/>
      <c r="AD10" s="107"/>
      <c r="AE10" s="107"/>
      <c r="AF10" s="107"/>
      <c r="AG10" s="107" t="s">
        <v>147</v>
      </c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</row>
    <row r="11" spans="1:60" outlineLevel="1">
      <c r="A11" s="130">
        <v>2</v>
      </c>
      <c r="B11" s="131" t="s">
        <v>417</v>
      </c>
      <c r="C11" s="139" t="s">
        <v>418</v>
      </c>
      <c r="D11" s="132" t="s">
        <v>413</v>
      </c>
      <c r="E11" s="133">
        <v>1</v>
      </c>
      <c r="F11" s="134"/>
      <c r="G11" s="135">
        <f>ROUND(E11*F11,2)</f>
        <v>0</v>
      </c>
      <c r="H11" s="134"/>
      <c r="I11" s="135">
        <f>ROUND(E11*H11,2)</f>
        <v>0</v>
      </c>
      <c r="J11" s="134"/>
      <c r="K11" s="135">
        <f>ROUND(E11*J11,2)</f>
        <v>0</v>
      </c>
      <c r="L11" s="135">
        <v>21</v>
      </c>
      <c r="M11" s="135">
        <f>G11*(1+L11/100)</f>
        <v>0</v>
      </c>
      <c r="N11" s="135">
        <v>0</v>
      </c>
      <c r="O11" s="135">
        <f>ROUND(E11*N11,2)</f>
        <v>0</v>
      </c>
      <c r="P11" s="135">
        <v>0</v>
      </c>
      <c r="Q11" s="135">
        <f>ROUND(E11*P11,2)</f>
        <v>0</v>
      </c>
      <c r="R11" s="135"/>
      <c r="S11" s="135" t="s">
        <v>117</v>
      </c>
      <c r="T11" s="136" t="s">
        <v>333</v>
      </c>
      <c r="U11" s="112">
        <v>0</v>
      </c>
      <c r="V11" s="112">
        <f>ROUND(E11*U11,2)</f>
        <v>0</v>
      </c>
      <c r="W11" s="112"/>
      <c r="X11" s="112" t="s">
        <v>414</v>
      </c>
      <c r="Y11" s="107"/>
      <c r="Z11" s="107"/>
      <c r="AA11" s="107"/>
      <c r="AB11" s="107"/>
      <c r="AC11" s="107"/>
      <c r="AD11" s="107"/>
      <c r="AE11" s="107"/>
      <c r="AF11" s="107"/>
      <c r="AG11" s="107" t="s">
        <v>419</v>
      </c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</row>
    <row r="12" spans="1:60" ht="22.5" outlineLevel="1">
      <c r="A12" s="110"/>
      <c r="B12" s="111"/>
      <c r="C12" s="280" t="s">
        <v>420</v>
      </c>
      <c r="D12" s="281"/>
      <c r="E12" s="281"/>
      <c r="F12" s="281"/>
      <c r="G12" s="281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07"/>
      <c r="Z12" s="107"/>
      <c r="AA12" s="107"/>
      <c r="AB12" s="107"/>
      <c r="AC12" s="107"/>
      <c r="AD12" s="107"/>
      <c r="AE12" s="107"/>
      <c r="AF12" s="107"/>
      <c r="AG12" s="107" t="s">
        <v>147</v>
      </c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37" t="str">
        <f>C12</f>
        <v>Zaměření a vytýčení stávajících inženýrských sítí v místě stavby z hlediska jejich ochrany při provádění stavby.</v>
      </c>
      <c r="BB12" s="107"/>
      <c r="BC12" s="107"/>
      <c r="BD12" s="107"/>
      <c r="BE12" s="107"/>
      <c r="BF12" s="107"/>
      <c r="BG12" s="107"/>
      <c r="BH12" s="107"/>
    </row>
    <row r="13" spans="1:60">
      <c r="A13" s="124" t="s">
        <v>112</v>
      </c>
      <c r="B13" s="125" t="s">
        <v>20</v>
      </c>
      <c r="C13" s="138" t="s">
        <v>21</v>
      </c>
      <c r="D13" s="126"/>
      <c r="E13" s="127"/>
      <c r="F13" s="128"/>
      <c r="G13" s="128">
        <f>SUMIF(AG14:AG15,"&lt;&gt;NOR",G14:G15)</f>
        <v>0</v>
      </c>
      <c r="H13" s="128"/>
      <c r="I13" s="128">
        <f>SUM(I14:I15)</f>
        <v>0</v>
      </c>
      <c r="J13" s="128"/>
      <c r="K13" s="128">
        <f>SUM(K14:K15)</f>
        <v>0</v>
      </c>
      <c r="L13" s="128"/>
      <c r="M13" s="128">
        <f>SUM(M14:M15)</f>
        <v>0</v>
      </c>
      <c r="N13" s="128"/>
      <c r="O13" s="128">
        <f>SUM(O14:O15)</f>
        <v>0</v>
      </c>
      <c r="P13" s="128"/>
      <c r="Q13" s="128">
        <f>SUM(Q14:Q15)</f>
        <v>0</v>
      </c>
      <c r="R13" s="128"/>
      <c r="S13" s="128"/>
      <c r="T13" s="129"/>
      <c r="U13" s="123"/>
      <c r="V13" s="123">
        <f>SUM(V14:V15)</f>
        <v>0</v>
      </c>
      <c r="W13" s="123"/>
      <c r="X13" s="123"/>
      <c r="AG13" t="s">
        <v>113</v>
      </c>
    </row>
    <row r="14" spans="1:60" outlineLevel="1">
      <c r="A14" s="130">
        <v>3</v>
      </c>
      <c r="B14" s="131" t="s">
        <v>421</v>
      </c>
      <c r="C14" s="139" t="s">
        <v>422</v>
      </c>
      <c r="D14" s="132" t="s">
        <v>413</v>
      </c>
      <c r="E14" s="133">
        <v>1</v>
      </c>
      <c r="F14" s="134"/>
      <c r="G14" s="135">
        <f>ROUND(E14*F14,2)</f>
        <v>0</v>
      </c>
      <c r="H14" s="134"/>
      <c r="I14" s="135">
        <f>ROUND(E14*H14,2)</f>
        <v>0</v>
      </c>
      <c r="J14" s="134"/>
      <c r="K14" s="135">
        <f>ROUND(E14*J14,2)</f>
        <v>0</v>
      </c>
      <c r="L14" s="135">
        <v>21</v>
      </c>
      <c r="M14" s="135">
        <f>G14*(1+L14/100)</f>
        <v>0</v>
      </c>
      <c r="N14" s="135">
        <v>0</v>
      </c>
      <c r="O14" s="135">
        <f>ROUND(E14*N14,2)</f>
        <v>0</v>
      </c>
      <c r="P14" s="135">
        <v>0</v>
      </c>
      <c r="Q14" s="135">
        <f>ROUND(E14*P14,2)</f>
        <v>0</v>
      </c>
      <c r="R14" s="135"/>
      <c r="S14" s="135" t="s">
        <v>117</v>
      </c>
      <c r="T14" s="136" t="s">
        <v>333</v>
      </c>
      <c r="U14" s="112">
        <v>0</v>
      </c>
      <c r="V14" s="112">
        <f>ROUND(E14*U14,2)</f>
        <v>0</v>
      </c>
      <c r="W14" s="112"/>
      <c r="X14" s="112" t="s">
        <v>414</v>
      </c>
      <c r="Y14" s="107"/>
      <c r="Z14" s="107"/>
      <c r="AA14" s="107"/>
      <c r="AB14" s="107"/>
      <c r="AC14" s="107"/>
      <c r="AD14" s="107"/>
      <c r="AE14" s="107"/>
      <c r="AF14" s="107"/>
      <c r="AG14" s="107" t="s">
        <v>415</v>
      </c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</row>
    <row r="15" spans="1:60" ht="22.5" outlineLevel="1">
      <c r="A15" s="110"/>
      <c r="B15" s="111"/>
      <c r="C15" s="280" t="s">
        <v>423</v>
      </c>
      <c r="D15" s="281"/>
      <c r="E15" s="281"/>
      <c r="F15" s="281"/>
      <c r="G15" s="281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07"/>
      <c r="Z15" s="107"/>
      <c r="AA15" s="107"/>
      <c r="AB15" s="107"/>
      <c r="AC15" s="107"/>
      <c r="AD15" s="107"/>
      <c r="AE15" s="107"/>
      <c r="AF15" s="107"/>
      <c r="AG15" s="107" t="s">
        <v>147</v>
      </c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37" t="str">
        <f>C15</f>
        <v>Náklady na provedení skutečného zaměření stavby v rozsahu nezbytném pro zápis změny do katastru nemovitostí.</v>
      </c>
      <c r="BB15" s="107"/>
      <c r="BC15" s="107"/>
      <c r="BD15" s="107"/>
      <c r="BE15" s="107"/>
      <c r="BF15" s="107"/>
      <c r="BG15" s="107"/>
      <c r="BH15" s="107"/>
    </row>
    <row r="16" spans="1:60">
      <c r="A16" s="3"/>
      <c r="B16" s="4"/>
      <c r="C16" s="146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99</v>
      </c>
    </row>
    <row r="17" spans="1:33">
      <c r="A17" s="196"/>
      <c r="B17" s="197" t="s">
        <v>14</v>
      </c>
      <c r="C17" s="198"/>
      <c r="D17" s="199"/>
      <c r="E17" s="200"/>
      <c r="F17" s="200"/>
      <c r="G17" s="201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282</v>
      </c>
    </row>
    <row r="18" spans="1:33">
      <c r="A18" s="3"/>
      <c r="B18" s="4"/>
      <c r="C18" s="146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>
      <c r="A19" s="3"/>
      <c r="B19" s="4"/>
      <c r="C19" s="146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>
      <c r="A20" s="266" t="s">
        <v>283</v>
      </c>
      <c r="B20" s="266"/>
      <c r="C20" s="26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>
      <c r="A21" s="268"/>
      <c r="B21" s="269"/>
      <c r="C21" s="270"/>
      <c r="D21" s="269"/>
      <c r="E21" s="269"/>
      <c r="F21" s="269"/>
      <c r="G21" s="271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284</v>
      </c>
    </row>
    <row r="22" spans="1:33">
      <c r="A22" s="272"/>
      <c r="B22" s="273"/>
      <c r="C22" s="274"/>
      <c r="D22" s="273"/>
      <c r="E22" s="273"/>
      <c r="F22" s="273"/>
      <c r="G22" s="275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>
      <c r="A23" s="272"/>
      <c r="B23" s="273"/>
      <c r="C23" s="274"/>
      <c r="D23" s="273"/>
      <c r="E23" s="273"/>
      <c r="F23" s="273"/>
      <c r="G23" s="275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>
      <c r="A24" s="272"/>
      <c r="B24" s="273"/>
      <c r="C24" s="274"/>
      <c r="D24" s="273"/>
      <c r="E24" s="273"/>
      <c r="F24" s="273"/>
      <c r="G24" s="275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>
      <c r="A25" s="276"/>
      <c r="B25" s="277"/>
      <c r="C25" s="278"/>
      <c r="D25" s="277"/>
      <c r="E25" s="277"/>
      <c r="F25" s="277"/>
      <c r="G25" s="279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>
      <c r="A26" s="3"/>
      <c r="B26" s="4"/>
      <c r="C26" s="146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>
      <c r="C27" s="147"/>
      <c r="D27" s="10"/>
      <c r="AG27" t="s">
        <v>285</v>
      </c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Michal Mikulik</dc:creator>
  <cp:keywords/>
  <dc:description/>
  <cp:lastModifiedBy>Kristýna Schneiderová z KROUPAHELÁN</cp:lastModifiedBy>
  <cp:revision/>
  <dcterms:created xsi:type="dcterms:W3CDTF">2009-04-08T07:15:50Z</dcterms:created>
  <dcterms:modified xsi:type="dcterms:W3CDTF">2022-03-28T16:09:48Z</dcterms:modified>
  <cp:category/>
  <cp:contentStatus/>
</cp:coreProperties>
</file>